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-Consults\2-Goldbrade\2-Auditor\1-SOP\1-SOP\1-SOP4Training\1-InfoDoc\"/>
    </mc:Choice>
  </mc:AlternateContent>
  <bookViews>
    <workbookView xWindow="-2016" yWindow="-36" windowWidth="12876" windowHeight="8580" tabRatio="602"/>
  </bookViews>
  <sheets>
    <sheet name="สรุปวันทำงาน" sheetId="1" r:id="rId1"/>
    <sheet name="รายการหัก" sheetId="2" r:id="rId2"/>
    <sheet name="เงินค้ำประกัน" sheetId="3" r:id="rId3"/>
    <sheet name="ค่าเสื้อสูท" sheetId="4" state="hidden" r:id="rId4"/>
  </sheets>
  <definedNames>
    <definedName name="com_sp">สรุปวันทำงาน!#REF!</definedName>
    <definedName name="ot_holiday_sp">สรุปวันทำงาน!#REF!</definedName>
    <definedName name="ot_sp">สรุปวันทำงาน!#REF!</definedName>
    <definedName name="sal_sp">สรุปวันทำงาน!#REF!</definedName>
    <definedName name="sso_sp">สรุปวันทำงาน!#REF!</definedName>
    <definedName name="tax_sp">สรุปวันทำงาน!#REF!</definedName>
    <definedName name="tel_sp">สรุปวันทำงาน!#REF!</definedName>
    <definedName name="total_sp">สรุปวันทำงาน!#REF!</definedName>
    <definedName name="เบี้ยเลี้ยง_sp">สรุปวันทำงาน!#REF!</definedName>
    <definedName name="เบี้ยขยัน_sp">สรุปวันทำงาน!#REF!</definedName>
    <definedName name="ค่าตำแหน่ง_sp">สรุปวันทำงาน!#REF!</definedName>
    <definedName name="คืนประกัน_sp">สรุปวันทำงาน!#REF!</definedName>
    <definedName name="ตกเบิก_sp">สรุปวันทำงาน!#REF!</definedName>
    <definedName name="หักประกัน_sp">สรุปวันทำงาน!#REF!</definedName>
  </definedNames>
  <calcPr calcId="152511"/>
</workbook>
</file>

<file path=xl/calcChain.xml><?xml version="1.0" encoding="utf-8"?>
<calcChain xmlns="http://schemas.openxmlformats.org/spreadsheetml/2006/main">
  <c r="AY24" i="3" l="1"/>
  <c r="AY23" i="3"/>
  <c r="AY22" i="3"/>
  <c r="AY20" i="3"/>
  <c r="AY19" i="3"/>
  <c r="AY18" i="3"/>
  <c r="AY16" i="3"/>
  <c r="AY15" i="3"/>
  <c r="AY14" i="3"/>
  <c r="AY13" i="3"/>
  <c r="AY12" i="3"/>
  <c r="C23" i="2"/>
  <c r="C27" i="2"/>
  <c r="N26" i="2"/>
  <c r="C28" i="2"/>
  <c r="N28" i="2"/>
  <c r="C25" i="2"/>
  <c r="N25" i="2" s="1"/>
  <c r="C16" i="2"/>
  <c r="N16" i="2"/>
  <c r="N24" i="2"/>
  <c r="E18" i="2"/>
  <c r="E29" i="2" s="1"/>
  <c r="E44" i="2" s="1"/>
  <c r="N27" i="2"/>
  <c r="AY21" i="3"/>
  <c r="AY17" i="3"/>
  <c r="N23" i="2"/>
  <c r="N22" i="2"/>
  <c r="AY42" i="3"/>
  <c r="AY41" i="3"/>
  <c r="AY43" i="3"/>
  <c r="AY11" i="3"/>
  <c r="AY44" i="3"/>
  <c r="N21" i="2"/>
  <c r="AY46" i="3"/>
  <c r="AY45" i="3"/>
  <c r="N20" i="2"/>
  <c r="N19" i="2"/>
  <c r="AY48" i="3"/>
  <c r="N18" i="2"/>
  <c r="N17" i="2"/>
  <c r="AY56" i="3"/>
  <c r="AY53" i="3"/>
  <c r="AY52" i="3"/>
  <c r="AY54" i="3"/>
  <c r="AY55" i="3"/>
  <c r="AY49" i="3"/>
  <c r="AY58" i="3"/>
  <c r="AY57" i="3"/>
  <c r="AY9" i="3"/>
  <c r="AS4" i="3"/>
  <c r="AY60" i="3"/>
  <c r="AY61" i="3"/>
  <c r="AY64" i="3"/>
  <c r="AY63" i="3"/>
  <c r="N15" i="2"/>
  <c r="AY65" i="3"/>
  <c r="AY67" i="3"/>
  <c r="AY66" i="3"/>
  <c r="AY68" i="3"/>
  <c r="AY7" i="3"/>
  <c r="AY69" i="3"/>
  <c r="N14" i="2"/>
  <c r="AY71" i="3"/>
  <c r="AY73" i="3"/>
  <c r="AY72" i="3"/>
  <c r="N13" i="2"/>
  <c r="AY77" i="3"/>
  <c r="N12" i="2"/>
  <c r="AY76" i="3"/>
  <c r="AY75" i="3"/>
  <c r="AY78" i="3"/>
  <c r="AY81" i="3"/>
  <c r="AY79" i="3"/>
  <c r="AY80" i="3"/>
  <c r="AY83" i="3"/>
  <c r="AY47" i="3"/>
  <c r="D29" i="2"/>
  <c r="D44" i="2"/>
  <c r="AY82" i="3"/>
  <c r="AY10" i="3"/>
  <c r="AY89" i="3"/>
  <c r="I29" i="2"/>
  <c r="I44" i="2"/>
  <c r="N7" i="2"/>
  <c r="AY84" i="3"/>
  <c r="AY85" i="3"/>
  <c r="AY87" i="3"/>
  <c r="AY86" i="3"/>
  <c r="AY62" i="3"/>
  <c r="N4" i="2"/>
  <c r="N29" i="2" s="1"/>
  <c r="N44" i="2" s="1"/>
  <c r="C47" i="2" s="1"/>
  <c r="C48" i="2" s="1"/>
  <c r="C49" i="2" s="1"/>
  <c r="AY90" i="3"/>
  <c r="AY88" i="3"/>
  <c r="AY93" i="3"/>
  <c r="AY91" i="3"/>
  <c r="AY8" i="3"/>
  <c r="AY94" i="3"/>
  <c r="AY96" i="3"/>
  <c r="AY97" i="3"/>
  <c r="AY98" i="3"/>
  <c r="Q8" i="4"/>
  <c r="R8" i="4" s="1"/>
  <c r="D9" i="4"/>
  <c r="E9" i="4"/>
  <c r="F9" i="4"/>
  <c r="G9" i="4"/>
  <c r="H9" i="4"/>
  <c r="I9" i="4"/>
  <c r="J9" i="4"/>
  <c r="K9" i="4"/>
  <c r="L9" i="4"/>
  <c r="M9" i="4"/>
  <c r="N9" i="4"/>
  <c r="O9" i="4"/>
  <c r="P9" i="4"/>
  <c r="C9" i="4"/>
  <c r="N11" i="2"/>
  <c r="AY92" i="3"/>
  <c r="AY74" i="3"/>
  <c r="Q7" i="4"/>
  <c r="Q9" i="4" s="1"/>
  <c r="AY99" i="3"/>
  <c r="AY102" i="3"/>
  <c r="AY106" i="3"/>
  <c r="AY95" i="3"/>
  <c r="AY105" i="3"/>
  <c r="AY104" i="3"/>
  <c r="AY113" i="3"/>
  <c r="AY112" i="3"/>
  <c r="N10" i="2"/>
  <c r="AY111" i="3"/>
  <c r="AY110" i="3"/>
  <c r="N9" i="2"/>
  <c r="AY114" i="3"/>
  <c r="F29" i="2"/>
  <c r="F44" i="2"/>
  <c r="G29" i="2"/>
  <c r="G44" i="2" s="1"/>
  <c r="H29" i="2"/>
  <c r="H44" i="2"/>
  <c r="J29" i="2"/>
  <c r="J44" i="2" s="1"/>
  <c r="K29" i="2"/>
  <c r="K44" i="2"/>
  <c r="L29" i="2"/>
  <c r="L44" i="2" s="1"/>
  <c r="M29" i="2"/>
  <c r="M44" i="2"/>
  <c r="AY115" i="3"/>
  <c r="AY116" i="3"/>
  <c r="AY117" i="3"/>
  <c r="AY119" i="3"/>
  <c r="N5" i="2"/>
  <c r="N6" i="2"/>
  <c r="N8" i="2"/>
  <c r="AY118" i="3"/>
  <c r="AY120" i="3"/>
  <c r="AY122" i="3"/>
  <c r="AY121" i="3"/>
  <c r="AY124" i="3"/>
  <c r="C50" i="2"/>
  <c r="C29" i="2"/>
  <c r="C44" i="2" s="1"/>
  <c r="R7" i="4" l="1"/>
  <c r="R9" i="4" s="1"/>
</calcChain>
</file>

<file path=xl/sharedStrings.xml><?xml version="1.0" encoding="utf-8"?>
<sst xmlns="http://schemas.openxmlformats.org/spreadsheetml/2006/main" count="3014" uniqueCount="839">
  <si>
    <t>รายงานการปฏิบัติงานพนักงานสาขา นครปฐม</t>
  </si>
  <si>
    <t>ลำดับที่</t>
  </si>
  <si>
    <t>รหัสพนักงาน</t>
  </si>
  <si>
    <t>ชื่อ-สกุล</t>
  </si>
  <si>
    <t>ประเภทการจ้าง</t>
  </si>
  <si>
    <t>เริ่มงาน</t>
  </si>
  <si>
    <t>ลาออก</t>
  </si>
  <si>
    <t>ขาดงาน</t>
  </si>
  <si>
    <t>วันลา</t>
  </si>
  <si>
    <t>วันทำงาน</t>
  </si>
  <si>
    <t>ชม.ล่วงเวลา</t>
  </si>
  <si>
    <t>สรุปค่าล่วงเวลา (บาท)</t>
  </si>
  <si>
    <t>ทำงานวันหยุด</t>
  </si>
  <si>
    <t>สรุปค่าแรงวันหยุด(บาท)</t>
  </si>
  <si>
    <t>เบี้ยขยัน</t>
  </si>
  <si>
    <t>ค่าคอม</t>
  </si>
  <si>
    <t>เบี้ยเลี้ยง</t>
  </si>
  <si>
    <t>ค่าโทรศัพท์</t>
  </si>
  <si>
    <t>เงินประกัน</t>
  </si>
  <si>
    <t>สรุปเงินเดือนจ่ายสุทธิ</t>
  </si>
  <si>
    <t>หมายเหตุ</t>
  </si>
  <si>
    <t>กิจ</t>
  </si>
  <si>
    <t>ป่วย</t>
  </si>
  <si>
    <t>พักร้อน</t>
  </si>
  <si>
    <t>สาย</t>
  </si>
  <si>
    <t>หัก</t>
  </si>
  <si>
    <t>คืน</t>
  </si>
  <si>
    <t>s</t>
  </si>
  <si>
    <t>รายเดือน</t>
  </si>
  <si>
    <t>b</t>
  </si>
  <si>
    <t>นายบรรชาเดช ลบศรี</t>
  </si>
  <si>
    <t>นายวชิรารักษ์ ประมูลจักรโก</t>
  </si>
  <si>
    <t>นายสว่าง  เพิ่มผล</t>
  </si>
  <si>
    <t>นางสาวจรีพร  พรหมคีรี</t>
  </si>
  <si>
    <t>นายนพพล  ทาคำ</t>
  </si>
  <si>
    <t>นางสาวอรวรรณ  เรืองสวัสดิ์</t>
  </si>
  <si>
    <t>นายสมบูรณ์  จันทร์นวล</t>
  </si>
  <si>
    <t>นายพิทักษ์ชัย  เสือหนู</t>
  </si>
  <si>
    <t>นายสามารถ  หลวงหม่อง</t>
  </si>
  <si>
    <t>นายคิมหัน  จันหนองหว้า</t>
  </si>
  <si>
    <t>นายวตินัย  เทือกแสง</t>
  </si>
  <si>
    <t>นายธินกร  เจ็กพันธ์</t>
  </si>
  <si>
    <t>นางสาวอรทัย  เรืองสวัสดิ์</t>
  </si>
  <si>
    <t>นายศุภชัย  ประเสริฐสังข์</t>
  </si>
  <si>
    <t>นายสมเกียรติ  ตะเพียนทอง</t>
  </si>
  <si>
    <t>นายวีรยุทธ  มีสาวงษ์</t>
  </si>
  <si>
    <t>รายวัน</t>
  </si>
  <si>
    <t>หากมีพนักงานเพิ่มกรุณาแทรกรายชื่อด้านล่างครับและถ้าเปลี่ยนประเภทการจ้างให้แจ้งด้วย</t>
  </si>
  <si>
    <t>การคิดค่าแรงวันหยุด ให้คิดเป็นชม.คือ 1 วัน = 8 ชม.</t>
  </si>
  <si>
    <t>การคิดวันทำงาน พนักงานรายเดือน ให้เอา 30 วัน ลบวันที่ขาดงาน</t>
  </si>
  <si>
    <t>การคิดวันทำงานพนักงานรายวัน ให้นับวันทำงานจริง นับตั้งแต่ 26 ของเดือนที่ผ่านมาจนถึง 25 ของเดือนปัจจุบัน</t>
  </si>
  <si>
    <t xml:space="preserve">เบี้ยเลี้ยง,ค่าเช่ารถ กรอกรายละเอียดด้วยครับ </t>
  </si>
  <si>
    <t>ให้กรอกข้อมูลเฉพาะช่องสี</t>
  </si>
  <si>
    <t>พนักงานรายวัน</t>
  </si>
  <si>
    <t>กรอกข้อมูลเสร็จ ส่งเข้า e-mail ฝ่ายบุคคลเหมือนเดิมนะครับ</t>
  </si>
  <si>
    <t>พนักงานที่ลาออก โดยไม่แจ้งให้เขียนหมายเหตุด้วยนะครับ</t>
  </si>
  <si>
    <t>รายการหักพนักงานสาขา นครปฐม</t>
  </si>
  <si>
    <t>ลำดับ</t>
  </si>
  <si>
    <t>ขาด-เกิน</t>
  </si>
  <si>
    <t>ค้างชำระ</t>
  </si>
  <si>
    <t>ซื้อขนม</t>
  </si>
  <si>
    <t>ค่าบ้านพัก</t>
  </si>
  <si>
    <t>ค่าเสื้อ</t>
  </si>
  <si>
    <t>ค่าบิลผิด</t>
  </si>
  <si>
    <t>ค่าธนาคาร</t>
  </si>
  <si>
    <t>รวมหักต่อคน</t>
  </si>
  <si>
    <t>เงินเดือน</t>
  </si>
  <si>
    <t>นายสมนึก  ทินวงค์เกลอ</t>
  </si>
  <si>
    <t>พนักงานที่ยังไม่เปิดบัญชีกรุณาเปิดให้เรียบร้อยนะครับ เพื่อสะดวกในการจ่ายเงินเดือนสาขา</t>
  </si>
  <si>
    <t>รายการหักพนักงานสาขานครปฐม</t>
  </si>
  <si>
    <t>รวมหัก</t>
  </si>
  <si>
    <t>บาท</t>
  </si>
  <si>
    <t>รายการหัก</t>
  </si>
  <si>
    <t>ยอดจ่ายสุทธิ</t>
  </si>
  <si>
    <t>รับเงินสด</t>
  </si>
  <si>
    <t>รายการหักเงินค้ำประกันพนักงาน สาขา นครปฐม</t>
  </si>
  <si>
    <t>งวดที่1</t>
  </si>
  <si>
    <t>งวดที่2</t>
  </si>
  <si>
    <t>งวดที่3</t>
  </si>
  <si>
    <t>งวดที่4</t>
  </si>
  <si>
    <t>งวดที่5</t>
  </si>
  <si>
    <t>งวดที่6</t>
  </si>
  <si>
    <t>งวดที่7</t>
  </si>
  <si>
    <t>งวดที่8</t>
  </si>
  <si>
    <t>งวดที่9</t>
  </si>
  <si>
    <t>งวดที่10</t>
  </si>
  <si>
    <t>งวดที่11</t>
  </si>
  <si>
    <t>งวดที่12</t>
  </si>
  <si>
    <t>งวดที่13</t>
  </si>
  <si>
    <t>งวดที่14</t>
  </si>
  <si>
    <t>งวดที่15</t>
  </si>
  <si>
    <t>งวดที่16</t>
  </si>
  <si>
    <t>งวดที่17</t>
  </si>
  <si>
    <t>งวดที่18</t>
  </si>
  <si>
    <t>งวดที่19</t>
  </si>
  <si>
    <t>งวดที่20</t>
  </si>
  <si>
    <t>ยอดคืน</t>
  </si>
  <si>
    <t>นายโกสินทร์ แซ่เห้ง</t>
  </si>
  <si>
    <t>06/48</t>
  </si>
  <si>
    <t>07/48</t>
  </si>
  <si>
    <t>08/48</t>
  </si>
  <si>
    <t>09/48</t>
  </si>
  <si>
    <t>10/48</t>
  </si>
  <si>
    <t>11/48</t>
  </si>
  <si>
    <t>12/48</t>
  </si>
  <si>
    <t>01/49</t>
  </si>
  <si>
    <t>02/49</t>
  </si>
  <si>
    <t>03/49</t>
  </si>
  <si>
    <t>4/49</t>
  </si>
  <si>
    <t>05/49</t>
  </si>
  <si>
    <t>06/49</t>
  </si>
  <si>
    <t>07/49</t>
  </si>
  <si>
    <t>08-49</t>
  </si>
  <si>
    <t>09/49</t>
  </si>
  <si>
    <t>10/49</t>
  </si>
  <si>
    <t>11/49</t>
  </si>
  <si>
    <t>12/49</t>
  </si>
  <si>
    <t>1-50</t>
  </si>
  <si>
    <t>01/47</t>
  </si>
  <si>
    <t>02/47</t>
  </si>
  <si>
    <t>03/47</t>
  </si>
  <si>
    <t>04/47</t>
  </si>
  <si>
    <t>05/47</t>
  </si>
  <si>
    <t>06/47</t>
  </si>
  <si>
    <t>07/47</t>
  </si>
  <si>
    <t>08/47</t>
  </si>
  <si>
    <t>09/47</t>
  </si>
  <si>
    <t>10/47</t>
  </si>
  <si>
    <t>11/47</t>
  </si>
  <si>
    <t>12/47</t>
  </si>
  <si>
    <t>01/48</t>
  </si>
  <si>
    <t>02/48</t>
  </si>
  <si>
    <t>03/48</t>
  </si>
  <si>
    <t>04/48</t>
  </si>
  <si>
    <t>05/48</t>
  </si>
  <si>
    <t>05/46</t>
  </si>
  <si>
    <t>06/46</t>
  </si>
  <si>
    <t>07/46</t>
  </si>
  <si>
    <t>08/46</t>
  </si>
  <si>
    <t>09/46</t>
  </si>
  <si>
    <t>10/46</t>
  </si>
  <si>
    <t>11/46</t>
  </si>
  <si>
    <t>12/46</t>
  </si>
  <si>
    <t>4</t>
  </si>
  <si>
    <t>04/49</t>
  </si>
  <si>
    <t>1/50</t>
  </si>
  <si>
    <t>02/50</t>
  </si>
  <si>
    <t>03/50</t>
  </si>
  <si>
    <t>4/50</t>
  </si>
  <si>
    <t>5/50</t>
  </si>
  <si>
    <t>6/50</t>
  </si>
  <si>
    <t>7/50</t>
  </si>
  <si>
    <t>8/50</t>
  </si>
  <si>
    <t>9/50</t>
  </si>
  <si>
    <t>5</t>
  </si>
  <si>
    <t>08/49</t>
  </si>
  <si>
    <t>10/50</t>
  </si>
  <si>
    <t>11/50</t>
  </si>
  <si>
    <t>12/50</t>
  </si>
  <si>
    <t>1/51</t>
  </si>
  <si>
    <t>2/51</t>
  </si>
  <si>
    <t>3/51</t>
  </si>
  <si>
    <t>6</t>
  </si>
  <si>
    <t>10-49</t>
  </si>
  <si>
    <t>4/51</t>
  </si>
  <si>
    <t>5/51</t>
  </si>
  <si>
    <t>6/51</t>
  </si>
  <si>
    <t>7</t>
  </si>
  <si>
    <t>นางสาวจรีพร  พรหมคีรี (300)</t>
  </si>
  <si>
    <t>8</t>
  </si>
  <si>
    <t>7/51</t>
  </si>
  <si>
    <t>9</t>
  </si>
  <si>
    <t>นางสาวอรวรรณ  เรืองสวัสดิ์ (300)</t>
  </si>
  <si>
    <t>8/51</t>
  </si>
  <si>
    <t>9/51</t>
  </si>
  <si>
    <t>10</t>
  </si>
  <si>
    <t>05/50</t>
  </si>
  <si>
    <t>10/51</t>
  </si>
  <si>
    <t>11/51</t>
  </si>
  <si>
    <t>12/51</t>
  </si>
  <si>
    <t>11</t>
  </si>
  <si>
    <t>นางสาวพจนา  พิมพ์ยนต์ (300)</t>
  </si>
  <si>
    <t>01/52</t>
  </si>
  <si>
    <t>02/52</t>
  </si>
  <si>
    <t>03/52</t>
  </si>
  <si>
    <t>04/52</t>
  </si>
  <si>
    <t>12</t>
  </si>
  <si>
    <t>02/51</t>
  </si>
  <si>
    <t>03/51</t>
  </si>
  <si>
    <t>04/51</t>
  </si>
  <si>
    <t>05/51</t>
  </si>
  <si>
    <t>06/51</t>
  </si>
  <si>
    <t>07/51</t>
  </si>
  <si>
    <t>08/51</t>
  </si>
  <si>
    <t>09/51</t>
  </si>
  <si>
    <t>05/52</t>
  </si>
  <si>
    <t>06/52</t>
  </si>
  <si>
    <t>07/52</t>
  </si>
  <si>
    <t>13</t>
  </si>
  <si>
    <t>นายสัมฤทธิ์ ชัยชนะ</t>
  </si>
  <si>
    <t>14</t>
  </si>
  <si>
    <t>นายชาญชัย  บุญไชยดุ้ง</t>
  </si>
  <si>
    <t>15</t>
  </si>
  <si>
    <t>16</t>
  </si>
  <si>
    <t>17</t>
  </si>
  <si>
    <t>18</t>
  </si>
  <si>
    <t>19</t>
  </si>
  <si>
    <t>นางสาวอรทัย  เรืองสวัสดิ์(300)</t>
  </si>
  <si>
    <t>20</t>
  </si>
  <si>
    <t>21</t>
  </si>
  <si>
    <t>22</t>
  </si>
  <si>
    <t>23</t>
  </si>
  <si>
    <t xml:space="preserve">นายวิทยา  วรรณเวทย์ </t>
  </si>
  <si>
    <t>นายธงชัย  น้อยประชา</t>
  </si>
  <si>
    <t>(ลาออก 30/06/51)  คืนเงินประกัน  3,000  บาท วันที่ 01/08/51</t>
  </si>
  <si>
    <t>3000</t>
  </si>
  <si>
    <t>01/08/51</t>
  </si>
  <si>
    <t>นายปรีชา ยิ้มโสภา</t>
  </si>
  <si>
    <t>10,000</t>
  </si>
  <si>
    <t xml:space="preserve"> 01/08/51</t>
  </si>
  <si>
    <t>นายชัยรัตน์ คำวิมล</t>
  </si>
  <si>
    <t>ย้ายกลับ กทม.</t>
  </si>
  <si>
    <t>นายสุจินต์ แก้วประเสริฐ</t>
  </si>
  <si>
    <t>นายชูชาติ ภักดีบาง</t>
  </si>
  <si>
    <t>10000</t>
  </si>
  <si>
    <t>01-50</t>
  </si>
  <si>
    <t>นายวันชนะ สมบูรณ์ดี</t>
  </si>
  <si>
    <t>--------</t>
  </si>
  <si>
    <t>9500 บาท</t>
  </si>
  <si>
    <t>นายประวิทย์ เดชพละ</t>
  </si>
  <si>
    <t>----ลาออก 01-12-48---</t>
  </si>
  <si>
    <t>8500 บาท</t>
  </si>
  <si>
    <t>นายเชาวลิต ทรงรัมย์</t>
  </si>
  <si>
    <t>-----ลาออก 24-01-49-----</t>
  </si>
  <si>
    <t>8000 บาท</t>
  </si>
  <si>
    <t>นายพิชิต  แสนศิลา</t>
  </si>
  <si>
    <t>ลาออก 02-07-2549</t>
  </si>
  <si>
    <t>7500</t>
  </si>
  <si>
    <t>07-49</t>
  </si>
  <si>
    <t>นายสุนทร  นาถาบำรุง</t>
  </si>
  <si>
    <t>ลาออก 01-06-49</t>
  </si>
  <si>
    <t>6500</t>
  </si>
  <si>
    <t>นายเจษฎา สัสลี</t>
  </si>
  <si>
    <t>6000</t>
  </si>
  <si>
    <t>นายสมคิด แดงทอง</t>
  </si>
  <si>
    <t>---------------------------------------------ลาออก 31-12-48-------------------------------------------------------</t>
  </si>
  <si>
    <t>นายเดชา คล้อยสวาท</t>
  </si>
  <si>
    <t>---------------------------------------------ลาออก 23-01-49-------------------------------------------------------</t>
  </si>
  <si>
    <t>นายพินิจ  มะลิวรรณ</t>
  </si>
  <si>
    <t>ลาออก 08-08-2549</t>
  </si>
  <si>
    <t>3500</t>
  </si>
  <si>
    <t>09-49</t>
  </si>
  <si>
    <t>นายมนตรี  ชุมหว้า</t>
  </si>
  <si>
    <t>------------------------------------------ลาออก 30-06-2549-------------------------------------------------</t>
  </si>
  <si>
    <t>2000</t>
  </si>
  <si>
    <t>นายอภิรักษ์ แก้วปาน</t>
  </si>
  <si>
    <t>---------------------------------------------ลาออก 10-04-49-------------------------------------------------------</t>
  </si>
  <si>
    <t>500</t>
  </si>
  <si>
    <t>นายวันชัย  อินตรา</t>
  </si>
  <si>
    <t>ลาออก 31-05-49</t>
  </si>
  <si>
    <t>1000</t>
  </si>
  <si>
    <t>นางดวงทิพย์  บุญกอง</t>
  </si>
  <si>
    <t>นายเฉลิมชัย  บุญกอง</t>
  </si>
  <si>
    <t>---------------------------------------------ลาออก 19-04-49-------------------------------------------------------</t>
  </si>
  <si>
    <t xml:space="preserve">นายวุฒิชัย  กันยามา </t>
  </si>
  <si>
    <t>ลาออก 06/08/2549</t>
  </si>
  <si>
    <t>1500</t>
  </si>
  <si>
    <t>ออก 25/3/2550</t>
  </si>
  <si>
    <t>9000</t>
  </si>
  <si>
    <t>ไม่ต้องคืนเงินประกัน ออกไม่ถูกระเบียบ</t>
  </si>
  <si>
    <t>นายดำรงค์  เกยพยา</t>
  </si>
  <si>
    <t>ลาออก 08/08/2549</t>
  </si>
  <si>
    <t>นายธเนตร  ศรีตระการ</t>
  </si>
  <si>
    <t>นายรุ่งสวัสดิ์  นุ่นมีชัย</t>
  </si>
  <si>
    <t>ลาออก 01-08-2549</t>
  </si>
  <si>
    <t>นายมนตรี  ชัยวงศ์</t>
  </si>
  <si>
    <t>---------------------------------------------ลาออก 30/9/2549ไม่ต้องคืนเงินประกัน-------------------------------------------------------</t>
  </si>
  <si>
    <t>นายอนุรักษ์ โสกี</t>
  </si>
  <si>
    <t>---------------------------------------------ลาออก 27/10/2549-------------------------------------------------------</t>
  </si>
  <si>
    <t>2500</t>
  </si>
  <si>
    <t>---------------------------------------------ลาออก 21/11/2549------------------------------------------------------</t>
  </si>
  <si>
    <t>นายสุรศักดิ์  ลบศรี</t>
  </si>
  <si>
    <t>นายชาดา  รักสละ</t>
  </si>
  <si>
    <t>---------------------------------------------ลาออก 3/1/2550------------------------------------------------------</t>
  </si>
  <si>
    <t>นายสุริยา  สายสุด</t>
  </si>
  <si>
    <t>ลาออก 03-12-2549</t>
  </si>
  <si>
    <t>นายฉัตรชัย  กันยามา</t>
  </si>
  <si>
    <t>ออก 29-01-50</t>
  </si>
  <si>
    <t>นายสุที  ยิ้มจันทร์</t>
  </si>
  <si>
    <t>ออก  12/1/2550</t>
  </si>
  <si>
    <t>นายพิเชษฐ์  สุขดี</t>
  </si>
  <si>
    <t>ออก 03/02/50</t>
  </si>
  <si>
    <t>ลาออก 12/4/2550</t>
  </si>
  <si>
    <t>นายพิชิต  วงษ์ตะลา</t>
  </si>
  <si>
    <t>ออก 3/4/2550</t>
  </si>
  <si>
    <t>งดจ่ายออกผิดระเบียบ</t>
  </si>
  <si>
    <t>น.ส.ราตรี อุ่นแก้ว (sp)</t>
  </si>
  <si>
    <t>03-49</t>
  </si>
  <si>
    <t>04-49</t>
  </si>
  <si>
    <t>----------------------------------------------ออกผิดระเบียบ "เลิกจ้าง" ยึดเงินประกัน-------------------------------------------------------------</t>
  </si>
  <si>
    <t>ออกผิดระเบียบ-ยึดเงินประกัน</t>
  </si>
  <si>
    <t>-</t>
  </si>
  <si>
    <t>น.ส.นฤมล  สนธิศรี (sp)</t>
  </si>
  <si>
    <t>นางสาวอรนุช  แก้วเกร็ด (sp)</t>
  </si>
  <si>
    <t>05-49</t>
  </si>
  <si>
    <t>06-49</t>
  </si>
  <si>
    <t>ลาออก 21-07-2549</t>
  </si>
  <si>
    <t>600</t>
  </si>
  <si>
    <t>นางสาวช่อทิพย์  กิจจิว (sp)</t>
  </si>
  <si>
    <t>ลาออก 30-09-2549</t>
  </si>
  <si>
    <t>นางสาวอัญชนา  กิจเถา (sp)</t>
  </si>
  <si>
    <t>ลาออก 31072549</t>
  </si>
  <si>
    <t>นางสาวสุกัญญา  สุภาสูรญ์ (sp)</t>
  </si>
  <si>
    <t>ออก 25/4/2550</t>
  </si>
  <si>
    <t>5500</t>
  </si>
  <si>
    <t>นางสาววิลัยลักษณ์  ตะเพียนทอง (sp)</t>
  </si>
  <si>
    <t>1800</t>
  </si>
  <si>
    <t>นางสาวเดือน  คำเทพ (sp)</t>
  </si>
  <si>
    <t>ลาออก 26-12-2549</t>
  </si>
  <si>
    <t>900</t>
  </si>
  <si>
    <t>01/50</t>
  </si>
  <si>
    <t>น.ส.ณัฐกฤตา แซ่อึ้ง (sp)</t>
  </si>
  <si>
    <t>01-49</t>
  </si>
  <si>
    <t>02-49</t>
  </si>
  <si>
    <t>----------------------------------------------------------------ขาดงานตั้งแต่ 01-03-2549---------------------------------------------------------------------------------------</t>
  </si>
  <si>
    <t>น.ส.ขวัญนภา  สามสังข์ (sp)</t>
  </si>
  <si>
    <t>น.ส.วิภาวดี  หมื่นศรี (sp)</t>
  </si>
  <si>
    <t>นายพิภพ  บุญอิ่ม</t>
  </si>
  <si>
    <t>นายเกรียงไกร ใจสุขใส</t>
  </si>
  <si>
    <t>คืนเงินประกัน  3,500  บาท</t>
  </si>
  <si>
    <t>นายพิทักษ์พงษ์  บุญญากาศ</t>
  </si>
  <si>
    <t>ลาออก 11/04/51 คืนเงินประกัน 7,000 บาท ( 02/06/51 )</t>
  </si>
  <si>
    <t>นายปรัชญา  เพ็งทับ</t>
  </si>
  <si>
    <t>คืนเงินประกัน 1,500  บาท</t>
  </si>
  <si>
    <t>นายพงศกร  วิสางาม</t>
  </si>
  <si>
    <t>คืนเงินประกัน 2,000  บาท ( เดือน ตุลาคม )</t>
  </si>
  <si>
    <t>นายนัฐนกิจ  สามารถกิจ</t>
  </si>
  <si>
    <t>เงินประกัน 1,000  บาท ไม่คืนเพราะลาออกกระทันหัน</t>
  </si>
  <si>
    <t>นายสราวุธ   บรรดาดี</t>
  </si>
  <si>
    <t>คืนเงินค้ำประกัน 3,5000 บาท ( 1/02/51 )</t>
  </si>
  <si>
    <t>นายดัด   ทับทิมศรี</t>
  </si>
  <si>
    <t>คืนเงินประกัน เดือนกันยายน 2550</t>
  </si>
  <si>
    <t>1/10/50</t>
  </si>
  <si>
    <t>นายอานนท์  หมู่หัวนา</t>
  </si>
  <si>
    <t>นายสำราญ  โกธัญ</t>
  </si>
  <si>
    <t>คืนเงินค้ำประกัน 5,500 บาท  ( 1/02/51 )</t>
  </si>
  <si>
    <t>นายดำรงค์  ธิรินทร์</t>
  </si>
  <si>
    <t>ทุจริตไม่คืน ( คืนเงินประกัน 1,500 บาท   1 มีนาคม  2551 )</t>
  </si>
  <si>
    <t>นายวันชัย  จิงประโคน</t>
  </si>
  <si>
    <t>ออกโดยไม่แจ้งให้ทราบล่วงหน้า เข้า 14/09/50</t>
  </si>
  <si>
    <t>นายรณชัย  ไทยประเสริฐ</t>
  </si>
  <si>
    <t>ออกโดยไม่แจ้งให้ทราบล่วงหน้า เข้า 17/09/50</t>
  </si>
  <si>
    <t>นายณัฐพงษ์  ลากุล</t>
  </si>
  <si>
    <t>นายวัชระ  กิจเจริญ</t>
  </si>
  <si>
    <t>คืนเงินประกัน 3,000 บาท  ( 1 พฤษภาคม 2551 )</t>
  </si>
  <si>
    <t>นายบุญส่ง  จันทศิริ</t>
  </si>
  <si>
    <t>คืนเงินค้ำประกัน 1,000 บาท ( 1/02/51 )</t>
  </si>
  <si>
    <t>นายปรง  โกธัญ</t>
  </si>
  <si>
    <t>คืนเงินประกัน 2,000 บาท ( 1 พฤษภาคม 2551 )</t>
  </si>
  <si>
    <t>นายวิชิต  สืบศิริ</t>
  </si>
  <si>
    <t>นายสุปรีชา  มาอยู่</t>
  </si>
  <si>
    <t>นายสุพัฒน์  เชื้อพระฝาง</t>
  </si>
  <si>
    <t>ลาออก  26/04/51 คืนเงินประกัน 1,500 บาท ( 02/06/51 )</t>
  </si>
  <si>
    <t>นายสานิต  เหรียญงาม</t>
  </si>
  <si>
    <t>ลาออก  26/05/51 คืนเงินประกัน 1,000 บาท ( 01/07/51)</t>
  </si>
  <si>
    <t>นายอาทิตย์  ปุรา</t>
  </si>
  <si>
    <t xml:space="preserve">  04/51</t>
  </si>
  <si>
    <t xml:space="preserve">คืนเงินประกัน 500  บาท ( 02/05/51 ) ลาออกวันที่ 26/04/51  </t>
  </si>
  <si>
    <t>ค่าเครื่องคิดเลข</t>
  </si>
  <si>
    <t>08/52</t>
  </si>
  <si>
    <t>นายมงคลชัย  มีสวัสดิ์</t>
  </si>
  <si>
    <t>ผู้จัดทำ  น.ส.อรวรรณ   เรืองสวัสดิ์   พนักงานบัญชีสาขา</t>
  </si>
  <si>
    <t>09/52</t>
  </si>
  <si>
    <t>24</t>
  </si>
  <si>
    <t>นายทิวากร  ศรีสุข</t>
  </si>
  <si>
    <t>นายธัญวัฒน์    จันต๊ะคาด</t>
  </si>
  <si>
    <t>นายณรงศักดิ์  เสือด้วง</t>
  </si>
  <si>
    <t>นายอภิชาติ  แก้วพันมา</t>
  </si>
  <si>
    <t>10/52</t>
  </si>
  <si>
    <t>11/52</t>
  </si>
  <si>
    <t>นำเงินประกันมาหักกับบิลทุจริต 25/11/52</t>
  </si>
  <si>
    <t>เงินประกันนำมาหักบิลทุจริต 25/11/52</t>
  </si>
  <si>
    <t>25/11/52</t>
  </si>
  <si>
    <t>1</t>
  </si>
  <si>
    <t>3</t>
  </si>
  <si>
    <t>ออก  31/10/2552</t>
  </si>
  <si>
    <t>นายวันชนะ  แซ่เตียว</t>
  </si>
  <si>
    <t>12/52</t>
  </si>
  <si>
    <t>นายประจวบ  แก้วเขียว</t>
  </si>
  <si>
    <t>01/53</t>
  </si>
  <si>
    <t>นายวิฑูรย์  บำรุงพืช</t>
  </si>
  <si>
    <t>ยึดเงินประกันขาดงานติดต่อ 3 วัน</t>
  </si>
  <si>
    <t>02/53</t>
  </si>
  <si>
    <t>ค่าเช่ารถ</t>
  </si>
  <si>
    <t>งวดที่21</t>
  </si>
  <si>
    <t>2/53</t>
  </si>
  <si>
    <t xml:space="preserve">รายการหักเงินค้ำประกันพนักงาน </t>
  </si>
  <si>
    <t>ผู้จัดการสาขา หักเดือนละ 1,000 บาท  หักจนครบ  50,000  บาท</t>
  </si>
  <si>
    <t>ผู้ช่วยผู้จัดการสาขา หักเดือนละ 700 บาท  หักจนครบ  30,000  บาท</t>
  </si>
  <si>
    <t>ฝ่ายขายหักเดือนละ 500 บ.,หักจนครบ 20,000 บ.</t>
  </si>
  <si>
    <t>พนักงานประจำสำนักงานหักเดือนละ 300 บ.,หักจนครบ 6,000 บ.</t>
  </si>
  <si>
    <t>2</t>
  </si>
  <si>
    <t>26</t>
  </si>
  <si>
    <t>หักคนละ</t>
  </si>
  <si>
    <t>300</t>
  </si>
  <si>
    <t>นายปริเยศ  เพิ่มเจริญ</t>
  </si>
  <si>
    <t>นายนิรุตม์  ธรรมจารี</t>
  </si>
  <si>
    <t>นายชาญศักดิ์  ศรีสงคราม</t>
  </si>
  <si>
    <t>งวดที่22</t>
  </si>
  <si>
    <t xml:space="preserve">ผู้ตรวจสอบ </t>
  </si>
  <si>
    <t>ลาออกไม่แจ้งให้ทราบยึดเงินประกัน</t>
  </si>
  <si>
    <t>3/53</t>
  </si>
  <si>
    <t>03/53</t>
  </si>
  <si>
    <t>ลาออก  20/3/53</t>
  </si>
  <si>
    <t>ลาออก 29/3/53</t>
  </si>
  <si>
    <t>ลาออก  27/2/53</t>
  </si>
  <si>
    <t>29</t>
  </si>
  <si>
    <t>งวดที่คืน</t>
  </si>
  <si>
    <t>งวดที่23</t>
  </si>
  <si>
    <t>4/53</t>
  </si>
  <si>
    <t>25/4/53</t>
  </si>
  <si>
    <t>ลาออก 21/4/53</t>
  </si>
  <si>
    <t>ลาออก 1/5/53</t>
  </si>
  <si>
    <t>ลาออก 11/4/53</t>
  </si>
  <si>
    <t>04/53</t>
  </si>
  <si>
    <t>นายวิชัย  ตรีเพชร</t>
  </si>
  <si>
    <t>นายถาวร  แก้วมณี</t>
  </si>
  <si>
    <t>นายกฤตชาภาค  ทองวราสิน</t>
  </si>
  <si>
    <t>นายเทพสุรินทร์  อินทรวงศ์</t>
  </si>
  <si>
    <t>นางสาวสมัย  ตู้ทรัพย์(300)</t>
  </si>
  <si>
    <t>ย้ายไปสาขากิบินทร์ 22/4/53</t>
  </si>
  <si>
    <t>งวดที่24</t>
  </si>
  <si>
    <t>5/53</t>
  </si>
  <si>
    <t>ลาออก 29/5/53</t>
  </si>
  <si>
    <t>25/5/53</t>
  </si>
  <si>
    <t>05/53</t>
  </si>
  <si>
    <t>ลาออก 26/5/53</t>
  </si>
  <si>
    <t>ออก 1/5/53</t>
  </si>
  <si>
    <t>นายวัชรา  พาพันธ์</t>
  </si>
  <si>
    <t>นายสุวรรณชัย  อินนอก</t>
  </si>
  <si>
    <t>นายไพรวัลย์  กาวน</t>
  </si>
  <si>
    <t>25/6/53</t>
  </si>
  <si>
    <t xml:space="preserve"> ณ เดือน มิย.53 ออกไม่แจ้งให้ทราบโดยที่ขาดงานติดต่อกัน 3 วัน ยึดเงินประกัน</t>
  </si>
  <si>
    <t>งวดที่25</t>
  </si>
  <si>
    <t>6/53</t>
  </si>
  <si>
    <t>06/53</t>
  </si>
  <si>
    <t>ช่วยงานศพ</t>
  </si>
  <si>
    <t>นายสุชาติ  นามธรรม</t>
  </si>
  <si>
    <t>นางสาวเบญวรรณ  พันยุโดด</t>
  </si>
  <si>
    <t>นางสาวเบญจวรรณ  พันยุโดด</t>
  </si>
  <si>
    <t>งวดที่26</t>
  </si>
  <si>
    <t>7/53</t>
  </si>
  <si>
    <t>ลาออก 26 กค.53</t>
  </si>
  <si>
    <t>07/53</t>
  </si>
  <si>
    <t>นางสาวเบญจวรรณ  พันยุโดด(300)</t>
  </si>
  <si>
    <t>งวดที่27</t>
  </si>
  <si>
    <t>งวดที่28</t>
  </si>
  <si>
    <t>8/53</t>
  </si>
  <si>
    <t>25/8/53</t>
  </si>
  <si>
    <t>08/53</t>
  </si>
  <si>
    <r>
      <t xml:space="preserve">โอนเข้าบัญชี  </t>
    </r>
    <r>
      <rPr>
        <sz val="16"/>
        <color indexed="10"/>
        <rFont val="Angsana New"/>
        <family val="1"/>
      </rPr>
      <t>ธ. ธนชาต</t>
    </r>
  </si>
  <si>
    <t>นายกฤตภัค  สอาดแก้ว</t>
  </si>
  <si>
    <t>ลาออก 3/9/53</t>
  </si>
  <si>
    <t>ลาออก 31/8/53</t>
  </si>
  <si>
    <t>25/9/53</t>
  </si>
  <si>
    <t>แก้ไขงวดที่ 6 เดือน สค.53 ได้ทำรายการหักค้ำเงินประกันในชีทนี้แต่ชีทรายการเงินเดือนไม่ได้หักค่ะดังนั้นของพนักงานมีการหักแค่ 5 งวดค่ะ</t>
  </si>
  <si>
    <t>งวดที่29</t>
  </si>
  <si>
    <t>9/53</t>
  </si>
  <si>
    <t>09/53</t>
  </si>
  <si>
    <t>นายนิติพล  ขาวพา</t>
  </si>
  <si>
    <t>ค่าปรับบิลหาย</t>
  </si>
  <si>
    <t>ค่าปรับแฟมิลี่</t>
  </si>
  <si>
    <t>25/10/53</t>
  </si>
  <si>
    <t>ลาออกกะทันหันยึดเงินประกัน</t>
  </si>
  <si>
    <t>นายนาตี  ชัยราช</t>
  </si>
  <si>
    <t>นายวัชรินทร์  สุหล้า</t>
  </si>
  <si>
    <t>งวดที่30</t>
  </si>
  <si>
    <t>10/53</t>
  </si>
  <si>
    <t>งวดที่ 21-28 หักงวด 700 บาทเนื่องจากรักษาตำแหน่งผช.ผจก. แต่ตั้งแต่เดือน ตค.53 ( งวดที่ 29 ) ย้ามาผยู่ในตำแหน่งผช.ขายแล้วค่ะ</t>
  </si>
  <si>
    <t>นายเอนก  ภิวังชัย</t>
  </si>
  <si>
    <t>งวดที่31</t>
  </si>
  <si>
    <t>11/53</t>
  </si>
  <si>
    <t>นายวรวิทย์  บุดดี</t>
  </si>
  <si>
    <t>นายทวีศักดิ์  ลุนบุตร</t>
  </si>
  <si>
    <t>นายวชิรารักษ์  ประมูลจักรโก</t>
  </si>
  <si>
    <t>12/53</t>
  </si>
  <si>
    <t>งวดที่32</t>
  </si>
  <si>
    <t>ทำรายการออกมาแต่ไม่จ่ายให้พนักงาน</t>
  </si>
  <si>
    <t>สรุปค่าแรงวันหยุด</t>
  </si>
  <si>
    <t>หักณที่จ่าย 3 %</t>
  </si>
  <si>
    <t>ค่าเช่าสุทธิ</t>
  </si>
  <si>
    <t>ชั่วโมง</t>
  </si>
  <si>
    <t>นาที</t>
  </si>
  <si>
    <t>งวดที่33</t>
  </si>
  <si>
    <t>1/54</t>
  </si>
  <si>
    <t>ลาออก 31/12/53</t>
  </si>
  <si>
    <t>ลาออก 10/1/54</t>
  </si>
  <si>
    <t>25/1/54</t>
  </si>
  <si>
    <t>ลาออกจากงานกะทันหันยึดเงินประกัน</t>
  </si>
  <si>
    <t>ออกจากงานกะทันหันยึดเงินประกัน</t>
  </si>
  <si>
    <t>นายวรวุฒิ  บุดดี</t>
  </si>
  <si>
    <t>นางสาวอรทัย  เรืองสวัสดิ์ (300)</t>
  </si>
  <si>
    <t>งวดที่34</t>
  </si>
  <si>
    <t>2/54</t>
  </si>
  <si>
    <t>25/2/54</t>
  </si>
  <si>
    <t>ลาออก 1/2/54</t>
  </si>
  <si>
    <t>นายธีรพงษ์  สีอุ่น</t>
  </si>
  <si>
    <t>นายทองหล่อ  ราชชุย</t>
  </si>
  <si>
    <t>นายศักดิ์ดา  พุ่มพวง</t>
  </si>
  <si>
    <t>นายพรภิรม  ราชชุย</t>
  </si>
  <si>
    <t>นายฉัตรชัย  อยู่เย็น</t>
  </si>
  <si>
    <t>นายปกรณ์  จิตจา</t>
  </si>
  <si>
    <t>งวดที่35</t>
  </si>
  <si>
    <t>25/3/54</t>
  </si>
  <si>
    <t>ลาออก1/3/54</t>
  </si>
  <si>
    <t>ลาออก2/3/54</t>
  </si>
  <si>
    <t>3/54</t>
  </si>
  <si>
    <t>25</t>
  </si>
  <si>
    <t>เริ่ม มีค.54 หักเดือนล่ะ 700 บาท เนื่องจากอยู่ตำแหน่งผช.ผจก.</t>
  </si>
  <si>
    <t>ลาออก1/4/54</t>
  </si>
  <si>
    <t>25/4/54</t>
  </si>
  <si>
    <t>นายจีระศักดิ์  จารีรัตน์</t>
  </si>
  <si>
    <t>นายวัลลภ  เพชรศิลา</t>
  </si>
  <si>
    <t>นายโยธิน  ขาวพรวน</t>
  </si>
  <si>
    <t>ลาออก 30/3/54</t>
  </si>
  <si>
    <t>งวดที่36</t>
  </si>
  <si>
    <t>4/54</t>
  </si>
  <si>
    <t>งวดที่37</t>
  </si>
  <si>
    <t>งวดที่38</t>
  </si>
  <si>
    <t>700</t>
  </si>
  <si>
    <t>3-54</t>
  </si>
  <si>
    <t>4-54</t>
  </si>
  <si>
    <t>เริ่มหักที่สาขานครปฐม 5/54 รักษาการแทนผจก.</t>
  </si>
  <si>
    <t>5/54</t>
  </si>
  <si>
    <t>6/54</t>
  </si>
  <si>
    <t>ลาออก 8-6-54ไม่แจ้งล่วงหน้ายึดเงินประกัน</t>
  </si>
  <si>
    <t>ลาออก 27 /6 /54</t>
  </si>
  <si>
    <t>นายอรรถพล  อาภานันท์</t>
  </si>
  <si>
    <t>นายถนอม  มะรังสี</t>
  </si>
  <si>
    <t>นายสืบพงษ์  โชติกเสถียร</t>
  </si>
  <si>
    <t>ทำจ่ายแต่ไม่คืนเนื่องจากออกจากงานไม่แจ้งล่วงหน้า</t>
  </si>
  <si>
    <t>งวดที่39</t>
  </si>
  <si>
    <t>7/54</t>
  </si>
  <si>
    <t>นายชัยโรจน์  อุโคตร</t>
  </si>
  <si>
    <t xml:space="preserve"> 8/51</t>
  </si>
  <si>
    <t xml:space="preserve"> 6/51</t>
  </si>
  <si>
    <t>นายเกษม  พรายแสง</t>
  </si>
  <si>
    <t>ย้ายไปสาขาอยุธยา8/8/54</t>
  </si>
  <si>
    <t>ย้ายมาจากสาขาอยุธยา 8/8/54 เริ่มหักสาขานครปฐม 8/54</t>
  </si>
  <si>
    <t>งวดที่40</t>
  </si>
  <si>
    <t>8/54</t>
  </si>
  <si>
    <t>ลาบวช 1/7/54</t>
  </si>
  <si>
    <t>ลาออก 12 สค.54</t>
  </si>
  <si>
    <t>ลาออก 1 สค.54</t>
  </si>
  <si>
    <t>ลาออกวท.10 สค.54 ไม่แจ้งล่วงหน้ายึดเงินประกัน</t>
  </si>
  <si>
    <t>ลาออกวท.22 สค.54 ไม่แจ้งล่วงหน้ายึดเงินประกัน</t>
  </si>
  <si>
    <t>ผู้จัดการสาขา</t>
  </si>
  <si>
    <t>บริษัท เอ็น.ซี.เอส.โกล์ดเบรด จำกัด</t>
  </si>
  <si>
    <t>การสั่งซื้อ ชุดยูนิฟอร์มพนักงาน</t>
  </si>
  <si>
    <t>สาขานครปฐม</t>
  </si>
  <si>
    <t>รายชื่อพนักงาน</t>
  </si>
  <si>
    <t>รวมเงินที่หัก</t>
  </si>
  <si>
    <t>งวดที่ 1</t>
  </si>
  <si>
    <t>งวดที่ 2</t>
  </si>
  <si>
    <t>งวดที่ 3</t>
  </si>
  <si>
    <t>งวดที่ 4</t>
  </si>
  <si>
    <t>งวดที่ 5</t>
  </si>
  <si>
    <t>งวดที่ 6</t>
  </si>
  <si>
    <t>งวดที่ 7</t>
  </si>
  <si>
    <t>งวดที่ 8</t>
  </si>
  <si>
    <t>งวดที่ 9</t>
  </si>
  <si>
    <t>งวดที่ 10</t>
  </si>
  <si>
    <t>งวดที่ 11</t>
  </si>
  <si>
    <t>งวดที่ 12</t>
  </si>
  <si>
    <t>งวดที่ 13</t>
  </si>
  <si>
    <t>ยอดหัก</t>
  </si>
  <si>
    <t>คงเหลือ</t>
  </si>
  <si>
    <t>ลายมือซื่อ</t>
  </si>
  <si>
    <t>เบญจวรรณ  พันยุโดด</t>
  </si>
  <si>
    <t xml:space="preserve">เสื้อสูท L 1 </t>
  </si>
  <si>
    <t>9/54</t>
  </si>
  <si>
    <t>ทำจ่ายออกมาก่อนแต่ไม่คืน</t>
  </si>
  <si>
    <t>นายปรีชา  ยิ้มโสภา</t>
  </si>
  <si>
    <t>นายการุณ  ไถ้บ้านกวย</t>
  </si>
  <si>
    <t>อรทัย เรืองสวัสดิ์</t>
  </si>
  <si>
    <t xml:space="preserve">เสื้อส้ม 1 ตัว </t>
  </si>
  <si>
    <t>งวดที่41</t>
  </si>
  <si>
    <t>10/54</t>
  </si>
  <si>
    <t>นายสุคนธ์  อ่อนประชา</t>
  </si>
  <si>
    <t>นายณพณพณ  ทุ่มโมง</t>
  </si>
  <si>
    <t>นายเกศฎา  มายา</t>
  </si>
  <si>
    <t>งวดที่42</t>
  </si>
  <si>
    <t>11/54</t>
  </si>
  <si>
    <t>ย้ายไปสำนักงานใหญ่เดือน พย.54</t>
  </si>
  <si>
    <t>มาจากอยุธยาวท.14พย.54</t>
  </si>
  <si>
    <t>ย้ายกลับไปสาขาอยุธยา 26/11/54</t>
  </si>
  <si>
    <t>ประจำเดือน   ธันวาคม  2554</t>
  </si>
  <si>
    <t>งวดที่43</t>
  </si>
  <si>
    <t>12/54</t>
  </si>
  <si>
    <t>ย้ายมาจากสาขาอยุธยา 8/8/54 เริ่มหักสาขานครปฐม 8/54 ได้ทำการแก้ไขยอดสะสมเพราะเริ่ม 1000 (2/53) 33000 เนื่องจากสาขาอยุธยาแจ้งมาผิด</t>
  </si>
  <si>
    <t>นายต้อย  มณีชูเกต</t>
  </si>
  <si>
    <t>มาจากอยุธยาวท.3 มค.55</t>
  </si>
  <si>
    <t>งวดที่44</t>
  </si>
  <si>
    <t>1/55</t>
  </si>
  <si>
    <t>พนักงานทุจริต ออก 23/1/55</t>
  </si>
  <si>
    <t>ลาออก 13/1/55</t>
  </si>
  <si>
    <t>นายอนิรุท  มุ่งซ่อนกลาง</t>
  </si>
  <si>
    <t>นายนุราช  นานอก</t>
  </si>
  <si>
    <t>งวดที่45</t>
  </si>
  <si>
    <t>2/55</t>
  </si>
  <si>
    <t>25/2/55</t>
  </si>
  <si>
    <t>งวดที่46</t>
  </si>
  <si>
    <t>3/55</t>
  </si>
  <si>
    <t>ไม่คืนเงินประกันเนื่องจากลาออกกะทันหัน</t>
  </si>
  <si>
    <t>ทำคืนแต่ไม่จ่ายเนื่องจากลาออกกะทันหัน</t>
  </si>
  <si>
    <t>งวดที่47</t>
  </si>
  <si>
    <t>4/55</t>
  </si>
  <si>
    <t>งวดที่48</t>
  </si>
  <si>
    <t>25/5/55</t>
  </si>
  <si>
    <t>นายเอกชัย  มณีชูเกต</t>
  </si>
  <si>
    <t>5/55</t>
  </si>
  <si>
    <t>นายทวีศักดิ์  เมืองศรีสุข</t>
  </si>
  <si>
    <t>6/55</t>
  </si>
  <si>
    <t>ลาออก 26/6/55</t>
  </si>
  <si>
    <t>ผู้ตรวจสอบ                                                        ผู้จัดการสาขา</t>
  </si>
  <si>
    <t>ทำคืนแต่ไม่จ่ายค่ะ</t>
  </si>
  <si>
    <t>นายสมพร  มีถาวร</t>
  </si>
  <si>
    <t>นายธนัท  เสือหนู</t>
  </si>
  <si>
    <t>ไม่คืนเงินเนื่องจากออกกะทันหัน</t>
  </si>
  <si>
    <t>ไม่คืนเงินประกันเนื่องจากออกกะทันหัน</t>
  </si>
  <si>
    <t>เริ่มหัก700 มีค.55 เนื่องจากปรับเป็นผช.ผจก. เดือน กค.55 ไม่กัหแล้วเนื่องจากเดือน สค.55 จะไม่เป็นผช.แล้ว</t>
  </si>
  <si>
    <t>7/55</t>
  </si>
  <si>
    <t>ลาออก 19/7/55</t>
  </si>
  <si>
    <t>นาย สัมฤทธิ์  ชัยชนะ</t>
  </si>
  <si>
    <t>นายกิตติภัค  ปรีมณี</t>
  </si>
  <si>
    <t>นายสิทธิพร  สุดใจขาว</t>
  </si>
  <si>
    <t>8/55</t>
  </si>
  <si>
    <t>ย้ายมาจากอยุธยาวท.8/8/55</t>
  </si>
  <si>
    <t>นายจิรวัฒน์  จีนประชา</t>
  </si>
  <si>
    <t>นายนพรัตน์  เพชรศิลา</t>
  </si>
  <si>
    <t>9/55</t>
  </si>
  <si>
    <t>นางสาวธัญพร  ภู่ระหงษ์</t>
  </si>
  <si>
    <t>รายวัน(ยังไม่เปิดบัญชี)</t>
  </si>
  <si>
    <t>10/55</t>
  </si>
  <si>
    <t>ลาออก5/10/55</t>
  </si>
  <si>
    <t>ลาออก2/10/55</t>
  </si>
  <si>
    <t>11/55</t>
  </si>
  <si>
    <t>ทำจ่ายไปพร้อมค่าคอม</t>
  </si>
  <si>
    <t>12/55</t>
  </si>
  <si>
    <t>นายสุนทร  บัวแดง</t>
  </si>
  <si>
    <t>ไม่คืนเงินประกันเนื่องจากออกงานกะทันหัน 4/12/55</t>
  </si>
  <si>
    <t>ไม่คืนเงินประกันเนื่องจากออกงานกะทันหัน 15/12/55</t>
  </si>
  <si>
    <t>นายสิริโสภณ  มะธิปะโน</t>
  </si>
  <si>
    <t>ลาออก 1/2/56</t>
  </si>
  <si>
    <t>1/56</t>
  </si>
  <si>
    <t>2/56</t>
  </si>
  <si>
    <t>ลาออก 1/3/56</t>
  </si>
  <si>
    <t>นายชิษณุชา  ยศศักดิ์</t>
  </si>
  <si>
    <t>นายวีระพล  บุญด้วยลาน</t>
  </si>
  <si>
    <t>3/56</t>
  </si>
  <si>
    <t>ออกจากงานไม่แจ้งล่วงหน้ายึดเงินประกัน</t>
  </si>
  <si>
    <t>ลาออก11/3/56</t>
  </si>
  <si>
    <t>ทำรายการจ่ายไป25/3/56 แต่สนญ.ยังไม่ได้จ่าย</t>
  </si>
  <si>
    <t>25/4/56</t>
  </si>
  <si>
    <t>นายอำพนธ์  สุวรรณพันชู</t>
  </si>
  <si>
    <t>นายทินวัฒน์  รุ่งเร่</t>
  </si>
  <si>
    <t>4/56</t>
  </si>
  <si>
    <t>เริ่มหักเงินประกันใหม่</t>
  </si>
  <si>
    <t>นายเจณรินทร์  มีแก้ว</t>
  </si>
  <si>
    <t>นายทวีพันธ์  เสือหนู</t>
  </si>
  <si>
    <t>นายสุรกิจ  บุญรัตน์</t>
  </si>
  <si>
    <t>นายลือชัย  จันทร์จริธรรม</t>
  </si>
  <si>
    <t>นายเชาวลิต  ทรงรัมย์</t>
  </si>
  <si>
    <t>5/56</t>
  </si>
  <si>
    <t>6/56</t>
  </si>
  <si>
    <t>นายสมพงษ์  ป้อมคำ</t>
  </si>
  <si>
    <t>นายคำรณ  สนธิ</t>
  </si>
  <si>
    <t>7/56</t>
  </si>
  <si>
    <t>ลาออก 15/7/56</t>
  </si>
  <si>
    <t>ลาออก26/6/56</t>
  </si>
  <si>
    <t>ลาออก3/7/56</t>
  </si>
  <si>
    <t>ลาออก 9/7/56</t>
  </si>
  <si>
    <t>8/56</t>
  </si>
  <si>
    <t>ลาออก 26/8/56</t>
  </si>
  <si>
    <t>นายศักดิ์ชัย  ศรีแสงฉาย</t>
  </si>
  <si>
    <t>บิลผิด</t>
  </si>
  <si>
    <t>9/56</t>
  </si>
  <si>
    <t>นายสุชิน พันธุ์ประชา</t>
  </si>
  <si>
    <t>ย้ายไปสาขาพระราม 2 ( 1/10/56 )</t>
  </si>
  <si>
    <t>10/56</t>
  </si>
  <si>
    <t>นายสุชิน  พันธุ์ประชา</t>
  </si>
  <si>
    <t>นายสุชิน  พันธ์ประชา</t>
  </si>
  <si>
    <t>ลาออก 14/10/56 ไม่แจ้งล่วงหน้ายึดเงินประกัน</t>
  </si>
  <si>
    <t>11/56</t>
  </si>
  <si>
    <t xml:space="preserve">ลาออก 21/11/56 </t>
  </si>
  <si>
    <t xml:space="preserve">ลาออก 1/11/56 </t>
  </si>
  <si>
    <t>ค่าดูแลขับรถบริษัท</t>
  </si>
  <si>
    <t>ตำแหน่งผู้ช่วยผู้จัดการ</t>
  </si>
  <si>
    <t>วิ่งงานสาย</t>
  </si>
  <si>
    <t>สาย 7</t>
  </si>
  <si>
    <t>สาย 2</t>
  </si>
  <si>
    <t>สาย 3</t>
  </si>
  <si>
    <t>สาย 5</t>
  </si>
  <si>
    <t>สาย 4</t>
  </si>
  <si>
    <t>สาย 6</t>
  </si>
  <si>
    <t>สาย 1</t>
  </si>
  <si>
    <t>นายอลงกรณ์  เมืองพวล</t>
  </si>
  <si>
    <t>12/56</t>
  </si>
  <si>
    <t>ลาออก 26/12/56</t>
  </si>
  <si>
    <t>25/12/56</t>
  </si>
  <si>
    <t>นายไพฑูรย์  หลงหะหลี</t>
  </si>
  <si>
    <t>1/57</t>
  </si>
  <si>
    <t>นายฐิติวัฒน์  นิลเจียม</t>
  </si>
  <si>
    <t>นายชาลี  จั่นเพ็ชร</t>
  </si>
  <si>
    <t>นายอานนท์  ปัญญโรจน์</t>
  </si>
  <si>
    <t>2/57</t>
  </si>
  <si>
    <t>ย้ายมาจากสาขาพระราม 2 เริ่มนครปฐม 17/2/57</t>
  </si>
  <si>
    <t>ย้ายมาจากสาขาพระราม 2 เริ่มนครปฐม 19/2/57</t>
  </si>
  <si>
    <t>นายสุทิน ปรางอ่อน</t>
  </si>
  <si>
    <t>ย้ายมาจากตำแหน่งผช.ผจก.ภาค ทางฝ่ายบุคคลแจ้ง 24600 ดังนั้นเริ่มหักที่นครปฐม 6/55 ( ย้ายไปสาขาพระราม 2 เดือน 3/57 )</t>
  </si>
  <si>
    <t>ครบ</t>
  </si>
  <si>
    <t>07/54</t>
  </si>
  <si>
    <t>06/54</t>
  </si>
  <si>
    <t>05/54</t>
  </si>
  <si>
    <t>04/54</t>
  </si>
  <si>
    <t>03/54</t>
  </si>
  <si>
    <t>02/54</t>
  </si>
  <si>
    <t>01/54</t>
  </si>
  <si>
    <t>04/46</t>
  </si>
  <si>
    <t>03/46</t>
  </si>
  <si>
    <t>02/46</t>
  </si>
  <si>
    <t>01/46</t>
  </si>
  <si>
    <t>12/45</t>
  </si>
  <si>
    <t>11/45</t>
  </si>
  <si>
    <t>10/45</t>
  </si>
  <si>
    <t>09/45</t>
  </si>
  <si>
    <t>08/45</t>
  </si>
  <si>
    <t>07/45</t>
  </si>
  <si>
    <t>06/45</t>
  </si>
  <si>
    <t>05/45</t>
  </si>
  <si>
    <t>(…นาย  สุทิน     ปรางอ่อน….)</t>
  </si>
  <si>
    <t>นายสุทิน  ปรางอ่อน</t>
  </si>
  <si>
    <t>ย้ายไปสาขาพระราม 2 วท.6/3/57</t>
  </si>
  <si>
    <t>ไม่หักต่อเพราะ ตำแหน่ง ผจก.ภาค ( ย้านมาจากสาขาพระราม 2 เดือน 3/57 )</t>
  </si>
  <si>
    <t>3/57</t>
  </si>
  <si>
    <t>ตำแหน่งผช.ผจก.</t>
  </si>
  <si>
    <t>เดิมลาออก4/3/57 เริ่มงานใหม่ 7/4/57 หักเงินประกันต่อค่ะ</t>
  </si>
  <si>
    <t>นายวุฒิพงษ์  คืนดี</t>
  </si>
  <si>
    <t>ทำบุญขนม</t>
  </si>
  <si>
    <t>03/57</t>
  </si>
  <si>
    <t>02/57</t>
  </si>
  <si>
    <t>ออกจากงาน7/4/57 ไม่แจ้งล่วงหน้ายึดเงินประกัน</t>
  </si>
  <si>
    <t>ลาออก 26/4/57</t>
  </si>
  <si>
    <t>4/57</t>
  </si>
  <si>
    <t>5/57</t>
  </si>
  <si>
    <t>นายเอกพันธ์  ตะโกนา</t>
  </si>
  <si>
    <t>นายสาธิต  เมืองไธสง</t>
  </si>
  <si>
    <t>ลาออก 12/5/57</t>
  </si>
  <si>
    <t>นายสุธน  มากพิบาล</t>
  </si>
  <si>
    <t>6/57</t>
  </si>
  <si>
    <t>ลาออก 25/6/57 ออกผิดกฎไม่แจ้งล่วงหน้ายึดเงินประกัน</t>
  </si>
  <si>
    <t>ลาออก 6/6/57 ไม่แจ้งล่วงหน้ายึดเงินประกัน</t>
  </si>
  <si>
    <t>ลาออก 23/6/57</t>
  </si>
  <si>
    <t>ออกจากงาน 3/7/57 ไม่แจ้งล่วงหน้ายึดเงินประกัน</t>
  </si>
  <si>
    <t>7/57</t>
  </si>
  <si>
    <t xml:space="preserve">ออกจากงาน 3/7/57 </t>
  </si>
  <si>
    <t>นายธนกฤต  มาแก้ว</t>
  </si>
  <si>
    <t>นายฉัตรมงคล  แสนรักษ์</t>
  </si>
  <si>
    <t>ปรับบิลล่าช้า</t>
  </si>
  <si>
    <t>8/57</t>
  </si>
  <si>
    <t>นายชัชวาลย์  ลิ้มประเสริฐ</t>
  </si>
  <si>
    <t>นายทองลัก  พิมพ์เสนา</t>
  </si>
  <si>
    <t>ลาออก 26/8/57 ( ทางฝ่ายบุคคลสนญ.น้องเนมยังทำหักเดือน 8/57 )</t>
  </si>
  <si>
    <t>9/57</t>
  </si>
  <si>
    <t>นายเจร  ดวงอุประ</t>
  </si>
  <si>
    <t>10/57</t>
  </si>
  <si>
    <t>นายสายันต์  กล่ำจันทร์</t>
  </si>
  <si>
    <t>นายธีรพงษ์  พิมพา</t>
  </si>
  <si>
    <t>นายอรรถชัย  ศรีโพธิ์</t>
  </si>
  <si>
    <t>นายนิตินัย  หนูสีดำ</t>
  </si>
  <si>
    <t>11/57</t>
  </si>
  <si>
    <t>ลาออก 10/11/57</t>
  </si>
  <si>
    <t>25/12/57</t>
  </si>
  <si>
    <t>12/57</t>
  </si>
  <si>
    <t>ลาออก 26/12/57</t>
  </si>
  <si>
    <t>ลาออก 8/12/57</t>
  </si>
  <si>
    <t>ส่วนเกิน pda</t>
  </si>
  <si>
    <t>นายปราโมช  เพ็ชรวัน</t>
  </si>
  <si>
    <t>1/58</t>
  </si>
  <si>
    <t>25/1/58</t>
  </si>
  <si>
    <t>ลาออก 9/1/58</t>
  </si>
  <si>
    <t>ลาออก 30/12/57</t>
  </si>
  <si>
    <t>25/2/58</t>
  </si>
  <si>
    <t>2/58</t>
  </si>
  <si>
    <t>ค่าอบรมพนักงานบัญชี</t>
  </si>
  <si>
    <t>ออกจากงาน 2/2/58 ไม่แจ้งล่วงหน้ายึดเงินประกัน</t>
  </si>
  <si>
    <t>50029</t>
  </si>
  <si>
    <t>50002</t>
  </si>
  <si>
    <t>50003</t>
  </si>
  <si>
    <t>50005</t>
  </si>
  <si>
    <t>50006</t>
  </si>
  <si>
    <t>50007</t>
  </si>
  <si>
    <t>50009</t>
  </si>
  <si>
    <t>50010</t>
  </si>
  <si>
    <t>50013</t>
  </si>
  <si>
    <t>50018</t>
  </si>
  <si>
    <t>50020</t>
  </si>
  <si>
    <t>50022</t>
  </si>
  <si>
    <t>50036</t>
  </si>
  <si>
    <t>50040</t>
  </si>
  <si>
    <t>50045</t>
  </si>
  <si>
    <t>50046</t>
  </si>
  <si>
    <t>50051</t>
  </si>
  <si>
    <t>50053</t>
  </si>
  <si>
    <t>50038</t>
  </si>
  <si>
    <t>25/3/58</t>
  </si>
  <si>
    <t>นายพงศกร  จุลสำรวล</t>
  </si>
  <si>
    <t>นายศิริชัย  บุญกระสินธ์</t>
  </si>
  <si>
    <t>พนักงาน part time</t>
  </si>
  <si>
    <t>3/58</t>
  </si>
  <si>
    <t>รายวัน part time</t>
  </si>
  <si>
    <t>สแปร์สาย 5</t>
  </si>
  <si>
    <t>4/58</t>
  </si>
  <si>
    <t>ออกจากงาน 26/4/58</t>
  </si>
  <si>
    <t>ออกจากงาน วท. 10/4/58</t>
  </si>
  <si>
    <t>25/4/58</t>
  </si>
  <si>
    <t>นายศิริชัย  ขำพงษ์</t>
  </si>
  <si>
    <t>นายสุชานนท์  ศรีอนันต์</t>
  </si>
  <si>
    <t>นายกิตติพงษ์  ขจรเดช</t>
  </si>
  <si>
    <t>สแปร์สาย 6</t>
  </si>
  <si>
    <t>ประจำเดือน  พฤษภาคม  2558</t>
  </si>
  <si>
    <t>ประจำเดือน  พฤษภาคม   2558</t>
  </si>
  <si>
    <t>นายพัศณัชช์ เซ็งมณี (part time )</t>
  </si>
  <si>
    <t>5/58</t>
  </si>
  <si>
    <t>25/5/58</t>
  </si>
  <si>
    <t>งวดเดือน  พฤษภาคม  2558</t>
  </si>
  <si>
    <t>คืนเงินประกัน</t>
  </si>
  <si>
    <t>สแปร์สาย 7</t>
  </si>
  <si>
    <t xml:space="preserve">                    ( ………………….....….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</si>
</sst>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9" formatCode="_-* #,##0_-;\-* #,##0_-;_-* &quot;-&quot;_-;_-@_-"/>
    <numFmt numFmtId="171" formatCode="_-* #,##0.00_-;\-* #,##0.00_-;_-* &quot;-&quot;??_-;_-@_-"/>
    <numFmt numFmtId="180" formatCode="_-* #,##0_-;\-* #,##0_-;_-* &quot;-&quot;??_-;_-@_-"/>
  </numFmts>
  <fonts count="57">
    <font>
      <sz val="10"/>
      <name val="Arial"/>
      <charset val="222"/>
    </font>
    <font>
      <sz val="10"/>
      <name val="Arial"/>
      <family val="2"/>
    </font>
    <font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6"/>
      <name val="AngsanaUPC"/>
      <family val="1"/>
      <charset val="222"/>
    </font>
    <font>
      <sz val="10"/>
      <name val="Arial"/>
      <family val="2"/>
    </font>
    <font>
      <sz val="10"/>
      <color indexed="12"/>
      <name val="Arial"/>
      <family val="2"/>
    </font>
    <font>
      <sz val="14"/>
      <name val="Arial"/>
      <family val="2"/>
    </font>
    <font>
      <sz val="16"/>
      <name val="Angsana New"/>
      <family val="1"/>
    </font>
    <font>
      <sz val="14"/>
      <name val="Angsana New"/>
      <family val="1"/>
    </font>
    <font>
      <sz val="14"/>
      <color indexed="12"/>
      <name val="Angsana New"/>
      <family val="1"/>
    </font>
    <font>
      <sz val="14"/>
      <color indexed="10"/>
      <name val="Angsana New"/>
      <family val="1"/>
    </font>
    <font>
      <b/>
      <sz val="14"/>
      <name val="Angsana New"/>
      <family val="1"/>
    </font>
    <font>
      <b/>
      <sz val="16"/>
      <name val="Angsana New"/>
      <family val="1"/>
    </font>
    <font>
      <sz val="16"/>
      <color indexed="10"/>
      <name val="Angsana New"/>
      <family val="1"/>
    </font>
    <font>
      <b/>
      <sz val="10"/>
      <name val="Arial"/>
      <family val="2"/>
    </font>
    <font>
      <sz val="13"/>
      <name val="AngsanaUPC"/>
      <family val="1"/>
      <charset val="222"/>
    </font>
    <font>
      <sz val="10"/>
      <name val="Arial"/>
      <family val="2"/>
    </font>
    <font>
      <sz val="15"/>
      <name val="Angsana New"/>
      <family val="1"/>
    </font>
    <font>
      <b/>
      <sz val="15"/>
      <name val="Angsana New"/>
      <family val="1"/>
    </font>
    <font>
      <sz val="12"/>
      <color indexed="10"/>
      <name val="Angsana New"/>
      <family val="1"/>
    </font>
    <font>
      <sz val="13"/>
      <name val="Angsana New"/>
      <family val="1"/>
    </font>
    <font>
      <sz val="10"/>
      <name val="Angsana New"/>
      <family val="1"/>
    </font>
    <font>
      <sz val="16"/>
      <name val="AngsanaUPC"/>
      <family val="1"/>
    </font>
    <font>
      <sz val="10"/>
      <color rgb="FFFF0000"/>
      <name val="Arial"/>
      <family val="2"/>
    </font>
    <font>
      <sz val="14"/>
      <color rgb="FFFF0000"/>
      <name val="Angsana New"/>
      <family val="1"/>
    </font>
    <font>
      <sz val="14"/>
      <color theme="9" tint="-0.499984740745262"/>
      <name val="Angsana New"/>
      <family val="1"/>
    </font>
    <font>
      <sz val="14"/>
      <color rgb="FF0000FF"/>
      <name val="Angsana New"/>
      <family val="1"/>
    </font>
    <font>
      <sz val="12"/>
      <color rgb="FFFF0000"/>
      <name val="Angsana New"/>
      <family val="1"/>
    </font>
    <font>
      <sz val="16"/>
      <color rgb="FFFF0000"/>
      <name val="Angsana New"/>
      <family val="1"/>
    </font>
    <font>
      <sz val="10"/>
      <color rgb="FF0000FF"/>
      <name val="Arial"/>
      <family val="2"/>
    </font>
    <font>
      <sz val="16"/>
      <color rgb="FF0000FF"/>
      <name val="AngsanaUPC"/>
      <family val="1"/>
      <charset val="222"/>
    </font>
    <font>
      <sz val="16"/>
      <color rgb="FF0070C0"/>
      <name val="Angsana New"/>
      <family val="1"/>
    </font>
    <font>
      <sz val="16"/>
      <color rgb="FF3333FF"/>
      <name val="Angsana New"/>
      <family val="1"/>
    </font>
    <font>
      <sz val="10"/>
      <color rgb="FF3333FF"/>
      <name val="Arial"/>
      <family val="2"/>
    </font>
    <font>
      <sz val="11"/>
      <color rgb="FFFF0000"/>
      <name val="Angsana New"/>
      <family val="1"/>
    </font>
    <font>
      <b/>
      <sz val="12"/>
      <color rgb="FFFF0000"/>
      <name val="Angsana New"/>
      <family val="1"/>
    </font>
    <font>
      <b/>
      <sz val="12"/>
      <color rgb="FF00B050"/>
      <name val="Angsana New"/>
      <family val="1"/>
    </font>
    <font>
      <b/>
      <sz val="10"/>
      <color rgb="FFFF0000"/>
      <name val="Arial"/>
      <family val="2"/>
    </font>
    <font>
      <sz val="10"/>
      <color rgb="FF212BEB"/>
      <name val="Arial"/>
      <family val="2"/>
    </font>
    <font>
      <sz val="16"/>
      <color rgb="FF212BEB"/>
      <name val="AngsanaUPC"/>
      <family val="1"/>
      <charset val="222"/>
    </font>
    <font>
      <sz val="16"/>
      <color rgb="FF212BEB"/>
      <name val="Angsana New"/>
      <family val="1"/>
    </font>
    <font>
      <sz val="16"/>
      <color rgb="FFFF0000"/>
      <name val="AngsanaUPC"/>
      <family val="1"/>
      <charset val="222"/>
    </font>
    <font>
      <b/>
      <sz val="12"/>
      <color rgb="FF3333FF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ngsana New"/>
      <family val="1"/>
    </font>
    <font>
      <sz val="14"/>
      <color rgb="FF212BEB"/>
      <name val="Angsana New"/>
      <family val="1"/>
    </font>
    <font>
      <b/>
      <sz val="12"/>
      <color rgb="FF002060"/>
      <name val="Angsana New"/>
      <family val="1"/>
    </font>
    <font>
      <sz val="13"/>
      <color rgb="FFFF0000"/>
      <name val="Angsana New"/>
      <family val="1"/>
    </font>
    <font>
      <sz val="16"/>
      <color rgb="FFFF0000"/>
      <name val="Arial"/>
      <family val="2"/>
    </font>
    <font>
      <sz val="14"/>
      <color rgb="FF00729A"/>
      <name val="Angsana New"/>
      <family val="1"/>
    </font>
    <font>
      <sz val="16"/>
      <color rgb="FF00729A"/>
      <name val="Angsana New"/>
      <family val="1"/>
    </font>
    <font>
      <sz val="10"/>
      <color rgb="FFFF0000"/>
      <name val="Angsana New"/>
      <family val="1"/>
    </font>
    <font>
      <b/>
      <sz val="10"/>
      <color rgb="FF3333FF"/>
      <name val="Arial"/>
      <family val="2"/>
    </font>
    <font>
      <b/>
      <sz val="16"/>
      <color rgb="FFFF0000"/>
      <name val="AngsanaUPC"/>
      <family val="1"/>
      <charset val="222"/>
    </font>
    <font>
      <sz val="13"/>
      <color theme="5" tint="-0.249977111117893"/>
      <name val="Angsana New"/>
      <family val="1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18" fillId="0" borderId="0"/>
  </cellStyleXfs>
  <cellXfs count="674">
    <xf numFmtId="0" fontId="0" fillId="0" borderId="0" xfId="0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69" fontId="2" fillId="0" borderId="1" xfId="1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2" fillId="0" borderId="1" xfId="0" applyFont="1" applyBorder="1" applyAlignment="1">
      <alignment shrinkToFit="1"/>
    </xf>
    <xf numFmtId="14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8" fillId="0" borderId="0" xfId="0" applyFont="1"/>
    <xf numFmtId="49" fontId="2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Fill="1"/>
    <xf numFmtId="0" fontId="9" fillId="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25" fillId="0" borderId="0" xfId="0" applyFont="1"/>
    <xf numFmtId="0" fontId="5" fillId="0" borderId="1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26" fillId="4" borderId="1" xfId="0" applyFont="1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49" fontId="27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shrinkToFit="1"/>
    </xf>
    <xf numFmtId="49" fontId="10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/>
    <xf numFmtId="49" fontId="11" fillId="0" borderId="1" xfId="0" applyNumberFormat="1" applyFont="1" applyFill="1" applyBorder="1" applyAlignment="1">
      <alignment horizontal="center" shrinkToFit="1"/>
    </xf>
    <xf numFmtId="49" fontId="11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/>
    <xf numFmtId="49" fontId="11" fillId="0" borderId="1" xfId="0" applyNumberFormat="1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49" fontId="26" fillId="0" borderId="1" xfId="0" applyNumberFormat="1" applyFont="1" applyFill="1" applyBorder="1" applyAlignment="1">
      <alignment horizontal="center"/>
    </xf>
    <xf numFmtId="0" fontId="26" fillId="0" borderId="0" xfId="0" applyFont="1" applyBorder="1"/>
    <xf numFmtId="0" fontId="26" fillId="0" borderId="0" xfId="0" applyFont="1"/>
    <xf numFmtId="49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49" fontId="10" fillId="4" borderId="1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3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0" xfId="0" applyFont="1" applyFill="1" applyBorder="1"/>
    <xf numFmtId="49" fontId="26" fillId="4" borderId="1" xfId="0" applyNumberFormat="1" applyFont="1" applyFill="1" applyBorder="1" applyAlignment="1">
      <alignment horizontal="center"/>
    </xf>
    <xf numFmtId="49" fontId="26" fillId="4" borderId="2" xfId="0" applyNumberFormat="1" applyFont="1" applyFill="1" applyBorder="1" applyAlignment="1">
      <alignment horizontal="center"/>
    </xf>
    <xf numFmtId="3" fontId="26" fillId="4" borderId="1" xfId="0" applyNumberFormat="1" applyFont="1" applyFill="1" applyBorder="1" applyAlignment="1">
      <alignment horizontal="center"/>
    </xf>
    <xf numFmtId="0" fontId="26" fillId="4" borderId="0" xfId="0" applyFont="1" applyFill="1" applyBorder="1"/>
    <xf numFmtId="0" fontId="26" fillId="4" borderId="1" xfId="0" applyFont="1" applyFill="1" applyBorder="1" applyAlignment="1">
      <alignment shrinkToFit="1"/>
    </xf>
    <xf numFmtId="0" fontId="26" fillId="4" borderId="0" xfId="0" applyFont="1" applyFill="1"/>
    <xf numFmtId="0" fontId="26" fillId="0" borderId="0" xfId="0" applyFont="1" applyFill="1"/>
    <xf numFmtId="0" fontId="26" fillId="4" borderId="1" xfId="0" applyFont="1" applyFill="1" applyBorder="1" applyAlignment="1">
      <alignment horizontal="center"/>
    </xf>
    <xf numFmtId="0" fontId="26" fillId="4" borderId="1" xfId="0" applyFont="1" applyFill="1" applyBorder="1"/>
    <xf numFmtId="0" fontId="26" fillId="0" borderId="0" xfId="0" applyFont="1" applyFill="1" applyBorder="1"/>
    <xf numFmtId="0" fontId="10" fillId="4" borderId="1" xfId="0" applyFont="1" applyFill="1" applyBorder="1"/>
    <xf numFmtId="49" fontId="10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/>
    <xf numFmtId="49" fontId="10" fillId="3" borderId="2" xfId="0" applyNumberFormat="1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0" fontId="10" fillId="2" borderId="0" xfId="0" applyFont="1" applyFill="1"/>
    <xf numFmtId="0" fontId="12" fillId="3" borderId="1" xfId="0" applyFont="1" applyFill="1" applyBorder="1"/>
    <xf numFmtId="49" fontId="12" fillId="3" borderId="1" xfId="0" applyNumberFormat="1" applyFont="1" applyFill="1" applyBorder="1" applyAlignment="1">
      <alignment horizontal="center"/>
    </xf>
    <xf numFmtId="3" fontId="12" fillId="3" borderId="1" xfId="0" applyNumberFormat="1" applyFont="1" applyFill="1" applyBorder="1" applyAlignment="1">
      <alignment horizontal="center"/>
    </xf>
    <xf numFmtId="0" fontId="10" fillId="3" borderId="0" xfId="0" applyFont="1" applyFill="1" applyBorder="1"/>
    <xf numFmtId="0" fontId="10" fillId="3" borderId="0" xfId="0" applyFont="1" applyFill="1"/>
    <xf numFmtId="49" fontId="12" fillId="3" borderId="1" xfId="0" applyNumberFormat="1" applyFont="1" applyFill="1" applyBorder="1"/>
    <xf numFmtId="0" fontId="12" fillId="3" borderId="0" xfId="0" applyFont="1" applyFill="1" applyBorder="1"/>
    <xf numFmtId="0" fontId="12" fillId="3" borderId="0" xfId="0" applyFont="1" applyFill="1"/>
    <xf numFmtId="49" fontId="12" fillId="3" borderId="0" xfId="0" applyNumberFormat="1" applyFont="1" applyFill="1" applyAlignment="1">
      <alignment horizontal="center"/>
    </xf>
    <xf numFmtId="49" fontId="12" fillId="3" borderId="3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/>
    </xf>
    <xf numFmtId="49" fontId="12" fillId="3" borderId="0" xfId="0" applyNumberFormat="1" applyFont="1" applyFill="1" applyBorder="1" applyAlignment="1">
      <alignment horizontal="left"/>
    </xf>
    <xf numFmtId="0" fontId="12" fillId="3" borderId="4" xfId="0" applyFont="1" applyFill="1" applyBorder="1"/>
    <xf numFmtId="0" fontId="12" fillId="3" borderId="1" xfId="0" applyFont="1" applyFill="1" applyBorder="1" applyAlignment="1">
      <alignment shrinkToFit="1"/>
    </xf>
    <xf numFmtId="17" fontId="12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5" xfId="0" applyFont="1" applyFill="1" applyBorder="1"/>
    <xf numFmtId="0" fontId="12" fillId="3" borderId="0" xfId="0" applyFont="1" applyFill="1" applyBorder="1" applyAlignment="1"/>
    <xf numFmtId="0" fontId="10" fillId="3" borderId="1" xfId="0" applyFont="1" applyFill="1" applyBorder="1"/>
    <xf numFmtId="0" fontId="10" fillId="3" borderId="1" xfId="0" applyFont="1" applyFill="1" applyBorder="1" applyAlignment="1">
      <alignment shrinkToFit="1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/>
    <xf numFmtId="49" fontId="10" fillId="3" borderId="6" xfId="0" applyNumberFormat="1" applyFont="1" applyFill="1" applyBorder="1" applyAlignment="1">
      <alignment horizontal="center"/>
    </xf>
    <xf numFmtId="0" fontId="10" fillId="3" borderId="6" xfId="0" applyFont="1" applyFill="1" applyBorder="1"/>
    <xf numFmtId="49" fontId="10" fillId="3" borderId="7" xfId="0" applyNumberFormat="1" applyFont="1" applyFill="1" applyBorder="1" applyAlignment="1">
      <alignment horizontal="center"/>
    </xf>
    <xf numFmtId="3" fontId="10" fillId="3" borderId="6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49" fontId="11" fillId="3" borderId="1" xfId="0" applyNumberFormat="1" applyFont="1" applyFill="1" applyBorder="1"/>
    <xf numFmtId="17" fontId="10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0" fontId="28" fillId="0" borderId="0" xfId="0" applyFont="1"/>
    <xf numFmtId="49" fontId="26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26" fillId="4" borderId="0" xfId="0" applyNumberFormat="1" applyFont="1" applyFill="1" applyBorder="1" applyAlignment="1">
      <alignment horizontal="center"/>
    </xf>
    <xf numFmtId="49" fontId="10" fillId="3" borderId="0" xfId="0" applyNumberFormat="1" applyFont="1" applyFill="1" applyBorder="1" applyAlignment="1">
      <alignment horizontal="center"/>
    </xf>
    <xf numFmtId="49" fontId="12" fillId="3" borderId="0" xfId="0" applyNumberFormat="1" applyFont="1" applyFill="1" applyBorder="1" applyAlignment="1">
      <alignment horizontal="center"/>
    </xf>
    <xf numFmtId="17" fontId="12" fillId="3" borderId="0" xfId="0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49" fontId="26" fillId="0" borderId="1" xfId="0" applyNumberFormat="1" applyFont="1" applyFill="1" applyBorder="1"/>
    <xf numFmtId="49" fontId="26" fillId="0" borderId="1" xfId="0" applyNumberFormat="1" applyFont="1" applyFill="1" applyBorder="1" applyAlignment="1">
      <alignment horizontal="center" shrinkToFit="1"/>
    </xf>
    <xf numFmtId="3" fontId="26" fillId="0" borderId="1" xfId="0" applyNumberFormat="1" applyFont="1" applyFill="1" applyBorder="1" applyAlignment="1">
      <alignment horizontal="center"/>
    </xf>
    <xf numFmtId="0" fontId="29" fillId="0" borderId="0" xfId="0" applyFont="1" applyFill="1" applyBorder="1"/>
    <xf numFmtId="0" fontId="30" fillId="0" borderId="1" xfId="0" applyFont="1" applyFill="1" applyBorder="1" applyAlignment="1">
      <alignment horizontal="left"/>
    </xf>
    <xf numFmtId="49" fontId="26" fillId="4" borderId="1" xfId="0" applyNumberFormat="1" applyFont="1" applyFill="1" applyBorder="1" applyAlignment="1">
      <alignment horizontal="center" shrinkToFit="1"/>
    </xf>
    <xf numFmtId="0" fontId="26" fillId="4" borderId="2" xfId="0" applyFont="1" applyFill="1" applyBorder="1" applyAlignment="1">
      <alignment horizontal="center" shrinkToFit="1"/>
    </xf>
    <xf numFmtId="0" fontId="26" fillId="4" borderId="2" xfId="0" applyFont="1" applyFill="1" applyBorder="1" applyAlignment="1">
      <alignment horizontal="center"/>
    </xf>
    <xf numFmtId="14" fontId="26" fillId="4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3" fontId="26" fillId="0" borderId="6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49" fontId="26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shrinkToFit="1"/>
    </xf>
    <xf numFmtId="0" fontId="26" fillId="0" borderId="2" xfId="0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/>
    </xf>
    <xf numFmtId="0" fontId="26" fillId="0" borderId="1" xfId="0" applyFont="1" applyFill="1" applyBorder="1"/>
    <xf numFmtId="0" fontId="26" fillId="0" borderId="1" xfId="0" applyFont="1" applyFill="1" applyBorder="1" applyAlignment="1">
      <alignment shrinkToFit="1"/>
    </xf>
    <xf numFmtId="0" fontId="26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center" shrinkToFit="1"/>
    </xf>
    <xf numFmtId="0" fontId="31" fillId="0" borderId="1" xfId="0" applyFont="1" applyFill="1" applyBorder="1" applyAlignment="1">
      <alignment horizontal="center"/>
    </xf>
    <xf numFmtId="49" fontId="31" fillId="0" borderId="1" xfId="0" applyNumberFormat="1" applyFont="1" applyFill="1" applyBorder="1" applyAlignment="1">
      <alignment horizontal="center"/>
    </xf>
    <xf numFmtId="0" fontId="32" fillId="0" borderId="1" xfId="0" applyFont="1" applyBorder="1" applyAlignment="1">
      <alignment shrinkToFit="1"/>
    </xf>
    <xf numFmtId="169" fontId="32" fillId="0" borderId="1" xfId="1" applyNumberFormat="1" applyFont="1" applyFill="1" applyBorder="1" applyAlignment="1">
      <alignment horizontal="center"/>
    </xf>
    <xf numFmtId="14" fontId="31" fillId="0" borderId="1" xfId="0" applyNumberFormat="1" applyFont="1" applyFill="1" applyBorder="1" applyAlignment="1">
      <alignment horizontal="center"/>
    </xf>
    <xf numFmtId="0" fontId="31" fillId="0" borderId="0" xfId="0" applyFont="1"/>
    <xf numFmtId="0" fontId="32" fillId="0" borderId="1" xfId="0" applyFont="1" applyBorder="1"/>
    <xf numFmtId="49" fontId="26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shrinkToFit="1"/>
    </xf>
    <xf numFmtId="49" fontId="26" fillId="0" borderId="2" xfId="0" applyNumberFormat="1" applyFont="1" applyFill="1" applyBorder="1" applyAlignment="1">
      <alignment horizontal="center"/>
    </xf>
    <xf numFmtId="3" fontId="26" fillId="0" borderId="1" xfId="1" applyNumberFormat="1" applyFont="1" applyFill="1" applyBorder="1" applyAlignment="1">
      <alignment horizontal="center"/>
    </xf>
    <xf numFmtId="49" fontId="27" fillId="5" borderId="1" xfId="0" applyNumberFormat="1" applyFont="1" applyFill="1" applyBorder="1" applyAlignment="1">
      <alignment horizontal="center"/>
    </xf>
    <xf numFmtId="49" fontId="26" fillId="5" borderId="1" xfId="0" applyNumberFormat="1" applyFont="1" applyFill="1" applyBorder="1" applyAlignment="1">
      <alignment horizontal="center" shrinkToFit="1"/>
    </xf>
    <xf numFmtId="49" fontId="26" fillId="5" borderId="1" xfId="0" applyNumberFormat="1" applyFont="1" applyFill="1" applyBorder="1" applyAlignment="1">
      <alignment horizontal="center"/>
    </xf>
    <xf numFmtId="3" fontId="26" fillId="5" borderId="1" xfId="0" applyNumberFormat="1" applyFont="1" applyFill="1" applyBorder="1" applyAlignment="1">
      <alignment horizontal="center"/>
    </xf>
    <xf numFmtId="0" fontId="26" fillId="5" borderId="0" xfId="0" applyFont="1" applyFill="1"/>
    <xf numFmtId="0" fontId="9" fillId="0" borderId="0" xfId="0" applyFont="1"/>
    <xf numFmtId="0" fontId="9" fillId="0" borderId="1" xfId="0" applyFont="1" applyBorder="1" applyAlignment="1">
      <alignment horizontal="center"/>
    </xf>
    <xf numFmtId="171" fontId="9" fillId="0" borderId="1" xfId="1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shrinkToFit="1"/>
    </xf>
    <xf numFmtId="171" fontId="9" fillId="0" borderId="1" xfId="1" applyFont="1" applyFill="1" applyBorder="1"/>
    <xf numFmtId="0" fontId="33" fillId="0" borderId="1" xfId="0" applyFont="1" applyBorder="1" applyAlignment="1">
      <alignment shrinkToFit="1"/>
    </xf>
    <xf numFmtId="171" fontId="33" fillId="0" borderId="1" xfId="1" applyFont="1" applyBorder="1"/>
    <xf numFmtId="0" fontId="33" fillId="0" borderId="1" xfId="0" applyFont="1" applyBorder="1"/>
    <xf numFmtId="171" fontId="33" fillId="0" borderId="1" xfId="1" applyFont="1" applyFill="1" applyBorder="1"/>
    <xf numFmtId="0" fontId="33" fillId="0" borderId="0" xfId="0" applyFont="1"/>
    <xf numFmtId="0" fontId="33" fillId="0" borderId="1" xfId="0" applyFont="1" applyFill="1" applyBorder="1"/>
    <xf numFmtId="0" fontId="33" fillId="0" borderId="0" xfId="0" applyFont="1" applyFill="1" applyBorder="1"/>
    <xf numFmtId="0" fontId="33" fillId="0" borderId="0" xfId="0" applyFont="1" applyFill="1"/>
    <xf numFmtId="0" fontId="9" fillId="0" borderId="1" xfId="0" applyFont="1" applyFill="1" applyBorder="1" applyAlignment="1">
      <alignment horizontal="left" shrinkToFit="1"/>
    </xf>
    <xf numFmtId="0" fontId="9" fillId="0" borderId="1" xfId="0" applyFont="1" applyFill="1" applyBorder="1"/>
    <xf numFmtId="0" fontId="9" fillId="0" borderId="0" xfId="0" applyFont="1" applyFill="1" applyBorder="1"/>
    <xf numFmtId="0" fontId="30" fillId="0" borderId="0" xfId="0" applyFont="1" applyFill="1" applyBorder="1"/>
    <xf numFmtId="0" fontId="1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4" fillId="0" borderId="0" xfId="4" applyFont="1" applyFill="1"/>
    <xf numFmtId="0" fontId="14" fillId="0" borderId="0" xfId="4" applyFont="1" applyFill="1" applyAlignment="1">
      <alignment horizontal="left"/>
    </xf>
    <xf numFmtId="171" fontId="9" fillId="0" borderId="1" xfId="0" applyNumberFormat="1" applyFont="1" applyBorder="1"/>
    <xf numFmtId="0" fontId="3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71" fontId="30" fillId="0" borderId="0" xfId="0" applyNumberFormat="1" applyFont="1" applyFill="1" applyBorder="1"/>
    <xf numFmtId="0" fontId="30" fillId="0" borderId="0" xfId="0" applyFont="1" applyFill="1" applyBorder="1" applyAlignment="1">
      <alignment horizontal="left" shrinkToFit="1"/>
    </xf>
    <xf numFmtId="0" fontId="33" fillId="0" borderId="0" xfId="0" applyFont="1" applyFill="1" applyBorder="1" applyAlignment="1">
      <alignment horizontal="left"/>
    </xf>
    <xf numFmtId="171" fontId="33" fillId="0" borderId="0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49" fontId="26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shrinkToFit="1"/>
    </xf>
    <xf numFmtId="49" fontId="26" fillId="0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 shrinkToFit="1"/>
    </xf>
    <xf numFmtId="49" fontId="26" fillId="0" borderId="7" xfId="0" applyNumberFormat="1" applyFont="1" applyFill="1" applyBorder="1" applyAlignment="1">
      <alignment horizontal="center"/>
    </xf>
    <xf numFmtId="0" fontId="26" fillId="0" borderId="6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30" fillId="0" borderId="0" xfId="0" applyFont="1" applyBorder="1" applyAlignment="1">
      <alignment shrinkToFit="1"/>
    </xf>
    <xf numFmtId="0" fontId="26" fillId="0" borderId="2" xfId="0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shrinkToFit="1"/>
    </xf>
    <xf numFmtId="49" fontId="26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49" fontId="26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shrinkToFit="1"/>
    </xf>
    <xf numFmtId="49" fontId="26" fillId="0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49" fontId="26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shrinkToFit="1"/>
    </xf>
    <xf numFmtId="49" fontId="26" fillId="0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30" fillId="5" borderId="1" xfId="0" applyFont="1" applyFill="1" applyBorder="1" applyAlignment="1">
      <alignment horizontal="left"/>
    </xf>
    <xf numFmtId="0" fontId="26" fillId="5" borderId="1" xfId="0" applyFont="1" applyFill="1" applyBorder="1" applyAlignment="1">
      <alignment horizontal="center"/>
    </xf>
    <xf numFmtId="4" fontId="9" fillId="0" borderId="0" xfId="0" applyNumberFormat="1" applyFont="1" applyAlignment="1">
      <alignment horizontal="right"/>
    </xf>
    <xf numFmtId="0" fontId="26" fillId="5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shrinkToFit="1"/>
    </xf>
    <xf numFmtId="49" fontId="12" fillId="4" borderId="2" xfId="0" applyNumberFormat="1" applyFont="1" applyFill="1" applyBorder="1" applyAlignment="1">
      <alignment horizontal="center"/>
    </xf>
    <xf numFmtId="49" fontId="26" fillId="4" borderId="2" xfId="0" applyNumberFormat="1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14" fontId="26" fillId="5" borderId="1" xfId="0" applyNumberFormat="1" applyFont="1" applyFill="1" applyBorder="1" applyAlignment="1">
      <alignment horizontal="center"/>
    </xf>
    <xf numFmtId="0" fontId="29" fillId="5" borderId="0" xfId="0" applyFont="1" applyFill="1" applyBorder="1"/>
    <xf numFmtId="0" fontId="26" fillId="5" borderId="1" xfId="0" applyFont="1" applyFill="1" applyBorder="1" applyAlignment="1">
      <alignment horizontal="left"/>
    </xf>
    <xf numFmtId="0" fontId="5" fillId="6" borderId="4" xfId="0" applyFont="1" applyFill="1" applyBorder="1" applyAlignment="1">
      <alignment vertical="center" textRotation="90"/>
    </xf>
    <xf numFmtId="0" fontId="5" fillId="6" borderId="4" xfId="0" applyFont="1" applyFill="1" applyBorder="1" applyAlignment="1">
      <alignment horizontal="center" vertical="center" textRotation="90"/>
    </xf>
    <xf numFmtId="0" fontId="5" fillId="7" borderId="1" xfId="0" applyFont="1" applyFill="1" applyBorder="1" applyAlignment="1">
      <alignment horizontal="center" vertical="center"/>
    </xf>
    <xf numFmtId="4" fontId="7" fillId="0" borderId="1" xfId="0" applyNumberFormat="1" applyFont="1" applyBorder="1"/>
    <xf numFmtId="0" fontId="1" fillId="6" borderId="1" xfId="0" applyFont="1" applyFill="1" applyBorder="1" applyAlignment="1">
      <alignment horizontal="center"/>
    </xf>
    <xf numFmtId="4" fontId="1" fillId="6" borderId="1" xfId="0" applyNumberFormat="1" applyFont="1" applyFill="1" applyBorder="1"/>
    <xf numFmtId="2" fontId="1" fillId="6" borderId="1" xfId="0" applyNumberFormat="1" applyFont="1" applyFill="1" applyBorder="1"/>
    <xf numFmtId="2" fontId="9" fillId="8" borderId="1" xfId="0" applyNumberFormat="1" applyFont="1" applyFill="1" applyBorder="1"/>
    <xf numFmtId="0" fontId="1" fillId="9" borderId="1" xfId="0" applyFont="1" applyFill="1" applyBorder="1"/>
    <xf numFmtId="0" fontId="1" fillId="10" borderId="1" xfId="0" applyFont="1" applyFill="1" applyBorder="1"/>
    <xf numFmtId="0" fontId="1" fillId="11" borderId="1" xfId="0" applyFont="1" applyFill="1" applyBorder="1"/>
    <xf numFmtId="0" fontId="1" fillId="12" borderId="1" xfId="0" applyFont="1" applyFill="1" applyBorder="1"/>
    <xf numFmtId="0" fontId="1" fillId="7" borderId="1" xfId="0" applyFont="1" applyFill="1" applyBorder="1"/>
    <xf numFmtId="14" fontId="34" fillId="13" borderId="1" xfId="0" applyNumberFormat="1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4" fontId="35" fillId="6" borderId="1" xfId="0" applyNumberFormat="1" applyFont="1" applyFill="1" applyBorder="1"/>
    <xf numFmtId="2" fontId="34" fillId="8" borderId="1" xfId="0" applyNumberFormat="1" applyFont="1" applyFill="1" applyBorder="1"/>
    <xf numFmtId="0" fontId="35" fillId="9" borderId="1" xfId="0" applyFont="1" applyFill="1" applyBorder="1"/>
    <xf numFmtId="0" fontId="35" fillId="10" borderId="1" xfId="0" applyFont="1" applyFill="1" applyBorder="1"/>
    <xf numFmtId="0" fontId="35" fillId="11" borderId="1" xfId="0" applyFont="1" applyFill="1" applyBorder="1"/>
    <xf numFmtId="0" fontId="35" fillId="12" borderId="1" xfId="0" applyFont="1" applyFill="1" applyBorder="1"/>
    <xf numFmtId="0" fontId="35" fillId="3" borderId="1" xfId="0" applyFont="1" applyFill="1" applyBorder="1"/>
    <xf numFmtId="0" fontId="35" fillId="7" borderId="1" xfId="0" applyFont="1" applyFill="1" applyBorder="1"/>
    <xf numFmtId="0" fontId="34" fillId="0" borderId="1" xfId="0" applyFont="1" applyFill="1" applyBorder="1" applyAlignment="1">
      <alignment horizontal="center"/>
    </xf>
    <xf numFmtId="14" fontId="9" fillId="13" borderId="1" xfId="0" applyNumberFormat="1" applyFont="1" applyFill="1" applyBorder="1" applyAlignment="1">
      <alignment shrinkToFit="1"/>
    </xf>
    <xf numFmtId="0" fontId="1" fillId="6" borderId="1" xfId="0" applyFont="1" applyFill="1" applyBorder="1"/>
    <xf numFmtId="0" fontId="26" fillId="0" borderId="2" xfId="0" applyFont="1" applyFill="1" applyBorder="1" applyAlignment="1">
      <alignment horizontal="center" shrinkToFit="1"/>
    </xf>
    <xf numFmtId="0" fontId="26" fillId="0" borderId="2" xfId="0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49" fontId="26" fillId="4" borderId="2" xfId="0" applyNumberFormat="1" applyFont="1" applyFill="1" applyBorder="1" applyAlignment="1">
      <alignment horizontal="center"/>
    </xf>
    <xf numFmtId="4" fontId="1" fillId="0" borderId="1" xfId="0" applyNumberFormat="1" applyFont="1" applyBorder="1"/>
    <xf numFmtId="0" fontId="1" fillId="0" borderId="0" xfId="0" applyFont="1"/>
    <xf numFmtId="0" fontId="26" fillId="0" borderId="2" xfId="0" applyFont="1" applyFill="1" applyBorder="1" applyAlignment="1">
      <alignment horizontal="center" shrinkToFit="1"/>
    </xf>
    <xf numFmtId="49" fontId="26" fillId="4" borderId="2" xfId="0" applyNumberFormat="1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 shrinkToFit="1"/>
    </xf>
    <xf numFmtId="0" fontId="26" fillId="0" borderId="2" xfId="0" applyFont="1" applyFill="1" applyBorder="1" applyAlignment="1">
      <alignment horizontal="center" shrinkToFit="1"/>
    </xf>
    <xf numFmtId="49" fontId="26" fillId="4" borderId="2" xfId="0" applyNumberFormat="1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 shrinkToFit="1"/>
    </xf>
    <xf numFmtId="49" fontId="10" fillId="4" borderId="1" xfId="0" applyNumberFormat="1" applyFont="1" applyFill="1" applyBorder="1" applyAlignment="1">
      <alignment horizontal="center" shrinkToFit="1"/>
    </xf>
    <xf numFmtId="49" fontId="26" fillId="4" borderId="1" xfId="0" applyNumberFormat="1" applyFont="1" applyFill="1" applyBorder="1"/>
    <xf numFmtId="0" fontId="26" fillId="0" borderId="2" xfId="0" applyFont="1" applyFill="1" applyBorder="1" applyAlignment="1">
      <alignment horizontal="center" shrinkToFit="1"/>
    </xf>
    <xf numFmtId="0" fontId="26" fillId="0" borderId="2" xfId="0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 shrinkToFit="1"/>
    </xf>
    <xf numFmtId="49" fontId="26" fillId="0" borderId="2" xfId="0" applyNumberFormat="1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49" fontId="26" fillId="4" borderId="2" xfId="0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horizontal="left"/>
    </xf>
    <xf numFmtId="0" fontId="26" fillId="0" borderId="2" xfId="0" applyFont="1" applyFill="1" applyBorder="1" applyAlignment="1">
      <alignment horizontal="center" shrinkToFit="1"/>
    </xf>
    <xf numFmtId="49" fontId="26" fillId="4" borderId="2" xfId="0" applyNumberFormat="1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 shrinkToFit="1"/>
    </xf>
    <xf numFmtId="49" fontId="26" fillId="4" borderId="2" xfId="0" applyNumberFormat="1" applyFont="1" applyFill="1" applyBorder="1" applyAlignment="1">
      <alignment horizontal="center" shrinkToFit="1"/>
    </xf>
    <xf numFmtId="0" fontId="25" fillId="6" borderId="1" xfId="0" applyFont="1" applyFill="1" applyBorder="1"/>
    <xf numFmtId="4" fontId="25" fillId="6" borderId="1" xfId="0" applyNumberFormat="1" applyFont="1" applyFill="1" applyBorder="1"/>
    <xf numFmtId="0" fontId="25" fillId="6" borderId="1" xfId="0" applyFont="1" applyFill="1" applyBorder="1" applyAlignment="1">
      <alignment horizontal="center"/>
    </xf>
    <xf numFmtId="2" fontId="25" fillId="6" borderId="1" xfId="0" applyNumberFormat="1" applyFont="1" applyFill="1" applyBorder="1"/>
    <xf numFmtId="2" fontId="30" fillId="8" borderId="1" xfId="0" applyNumberFormat="1" applyFont="1" applyFill="1" applyBorder="1"/>
    <xf numFmtId="0" fontId="25" fillId="9" borderId="1" xfId="0" applyFont="1" applyFill="1" applyBorder="1"/>
    <xf numFmtId="0" fontId="25" fillId="10" borderId="1" xfId="0" applyFont="1" applyFill="1" applyBorder="1"/>
    <xf numFmtId="0" fontId="25" fillId="11" borderId="1" xfId="0" applyFont="1" applyFill="1" applyBorder="1"/>
    <xf numFmtId="0" fontId="25" fillId="12" borderId="1" xfId="0" applyFont="1" applyFill="1" applyBorder="1"/>
    <xf numFmtId="0" fontId="25" fillId="7" borderId="1" xfId="0" applyFont="1" applyFill="1" applyBorder="1"/>
    <xf numFmtId="0" fontId="25" fillId="0" borderId="1" xfId="0" applyFont="1" applyFill="1" applyBorder="1" applyAlignment="1">
      <alignment horizontal="left"/>
    </xf>
    <xf numFmtId="14" fontId="26" fillId="0" borderId="1" xfId="0" applyNumberFormat="1" applyFont="1" applyFill="1" applyBorder="1" applyAlignment="1">
      <alignment horizontal="center"/>
    </xf>
    <xf numFmtId="0" fontId="10" fillId="4" borderId="0" xfId="0" applyFont="1" applyFill="1"/>
    <xf numFmtId="0" fontId="26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shrinkToFit="1"/>
    </xf>
    <xf numFmtId="49" fontId="26" fillId="4" borderId="2" xfId="0" applyNumberFormat="1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 shrinkToFit="1"/>
    </xf>
    <xf numFmtId="49" fontId="26" fillId="4" borderId="2" xfId="0" applyNumberFormat="1" applyFont="1" applyFill="1" applyBorder="1" applyAlignment="1">
      <alignment horizontal="center" shrinkToFit="1"/>
    </xf>
    <xf numFmtId="0" fontId="26" fillId="5" borderId="0" xfId="0" applyFont="1" applyFill="1" applyBorder="1"/>
    <xf numFmtId="0" fontId="26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shrinkToFit="1"/>
    </xf>
    <xf numFmtId="49" fontId="26" fillId="4" borderId="2" xfId="0" applyNumberFormat="1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 shrinkToFit="1"/>
    </xf>
    <xf numFmtId="49" fontId="26" fillId="4" borderId="2" xfId="0" applyNumberFormat="1" applyFont="1" applyFill="1" applyBorder="1" applyAlignment="1">
      <alignment horizontal="center" shrinkToFit="1"/>
    </xf>
    <xf numFmtId="0" fontId="9" fillId="4" borderId="1" xfId="0" applyFont="1" applyFill="1" applyBorder="1" applyAlignment="1">
      <alignment horizontal="left"/>
    </xf>
    <xf numFmtId="49" fontId="17" fillId="4" borderId="1" xfId="0" applyNumberFormat="1" applyFont="1" applyFill="1" applyBorder="1" applyAlignment="1">
      <alignment horizontal="center"/>
    </xf>
    <xf numFmtId="49" fontId="10" fillId="4" borderId="2" xfId="0" applyNumberFormat="1" applyFont="1" applyFill="1" applyBorder="1" applyAlignment="1">
      <alignment horizontal="center" shrinkToFit="1"/>
    </xf>
    <xf numFmtId="0" fontId="36" fillId="4" borderId="0" xfId="0" applyFont="1" applyFill="1" applyBorder="1"/>
    <xf numFmtId="49" fontId="29" fillId="4" borderId="0" xfId="0" applyNumberFormat="1" applyFont="1" applyFill="1" applyBorder="1" applyAlignment="1">
      <alignment horizontal="left"/>
    </xf>
    <xf numFmtId="0" fontId="10" fillId="0" borderId="1" xfId="6" applyFont="1" applyFill="1" applyBorder="1" applyAlignment="1">
      <alignment horizontal="center"/>
    </xf>
    <xf numFmtId="49" fontId="10" fillId="0" borderId="1" xfId="6" applyNumberFormat="1" applyFont="1" applyFill="1" applyBorder="1" applyAlignment="1">
      <alignment horizontal="center"/>
    </xf>
    <xf numFmtId="0" fontId="37" fillId="0" borderId="0" xfId="0" applyFont="1" applyFill="1" applyBorder="1"/>
    <xf numFmtId="171" fontId="10" fillId="0" borderId="1" xfId="2" applyFont="1" applyFill="1" applyBorder="1"/>
    <xf numFmtId="49" fontId="10" fillId="14" borderId="1" xfId="6" applyNumberFormat="1" applyFont="1" applyFill="1" applyBorder="1" applyAlignment="1">
      <alignment horizontal="center"/>
    </xf>
    <xf numFmtId="0" fontId="10" fillId="14" borderId="1" xfId="6" applyFont="1" applyFill="1" applyBorder="1" applyAlignment="1">
      <alignment horizontal="center"/>
    </xf>
    <xf numFmtId="0" fontId="10" fillId="14" borderId="8" xfId="6" applyFont="1" applyFill="1" applyBorder="1" applyAlignment="1">
      <alignment horizontal="left"/>
    </xf>
    <xf numFmtId="0" fontId="10" fillId="14" borderId="1" xfId="6" applyFont="1" applyFill="1" applyBorder="1"/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shrinkToFit="1"/>
    </xf>
    <xf numFmtId="0" fontId="5" fillId="0" borderId="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10" xfId="0" applyFont="1" applyBorder="1" applyAlignment="1">
      <alignment shrinkToFit="1"/>
    </xf>
    <xf numFmtId="17" fontId="5" fillId="0" borderId="11" xfId="0" applyNumberFormat="1" applyFont="1" applyFill="1" applyBorder="1" applyAlignment="1">
      <alignment horizontal="center"/>
    </xf>
    <xf numFmtId="17" fontId="5" fillId="0" borderId="4" xfId="0" applyNumberFormat="1" applyFont="1" applyFill="1" applyBorder="1" applyAlignment="1">
      <alignment horizontal="center"/>
    </xf>
    <xf numFmtId="17" fontId="5" fillId="0" borderId="4" xfId="0" applyNumberFormat="1" applyFont="1" applyBorder="1" applyAlignment="1">
      <alignment horizontal="center" shrinkToFit="1"/>
    </xf>
    <xf numFmtId="17" fontId="5" fillId="0" borderId="4" xfId="0" applyNumberFormat="1" applyFont="1" applyFill="1" applyBorder="1" applyAlignment="1">
      <alignment horizontal="center" shrinkToFit="1"/>
    </xf>
    <xf numFmtId="0" fontId="2" fillId="0" borderId="4" xfId="0" applyFont="1" applyBorder="1" applyAlignment="1">
      <alignment shrinkToFit="1"/>
    </xf>
    <xf numFmtId="0" fontId="19" fillId="0" borderId="0" xfId="0" applyFont="1"/>
    <xf numFmtId="0" fontId="19" fillId="0" borderId="0" xfId="0" applyFont="1" applyAlignment="1">
      <alignment horizontal="center"/>
    </xf>
    <xf numFmtId="171" fontId="20" fillId="0" borderId="12" xfId="0" applyNumberFormat="1" applyFont="1" applyBorder="1"/>
    <xf numFmtId="0" fontId="20" fillId="0" borderId="0" xfId="0" applyFont="1" applyFill="1"/>
    <xf numFmtId="0" fontId="19" fillId="0" borderId="0" xfId="0" applyFont="1" applyFill="1"/>
    <xf numFmtId="171" fontId="20" fillId="0" borderId="0" xfId="0" applyNumberFormat="1" applyFont="1" applyBorder="1"/>
    <xf numFmtId="43" fontId="19" fillId="0" borderId="0" xfId="3" applyFont="1"/>
    <xf numFmtId="0" fontId="2" fillId="0" borderId="0" xfId="0" applyFont="1" applyFill="1"/>
    <xf numFmtId="49" fontId="27" fillId="4" borderId="1" xfId="0" applyNumberFormat="1" applyFont="1" applyFill="1" applyBorder="1" applyAlignment="1">
      <alignment horizontal="center"/>
    </xf>
    <xf numFmtId="49" fontId="10" fillId="4" borderId="1" xfId="6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shrinkToFit="1"/>
    </xf>
    <xf numFmtId="49" fontId="26" fillId="4" borderId="2" xfId="0" applyNumberFormat="1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 shrinkToFit="1"/>
    </xf>
    <xf numFmtId="49" fontId="26" fillId="4" borderId="2" xfId="0" applyNumberFormat="1" applyFont="1" applyFill="1" applyBorder="1" applyAlignment="1">
      <alignment horizontal="center" shrinkToFit="1"/>
    </xf>
    <xf numFmtId="0" fontId="19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shrinkToFit="1"/>
    </xf>
    <xf numFmtId="171" fontId="19" fillId="5" borderId="1" xfId="0" applyNumberFormat="1" applyFont="1" applyFill="1" applyBorder="1"/>
    <xf numFmtId="43" fontId="19" fillId="5" borderId="1" xfId="3" applyFont="1" applyFill="1" applyBorder="1"/>
    <xf numFmtId="43" fontId="19" fillId="5" borderId="1" xfId="3" applyFont="1" applyFill="1" applyBorder="1" applyAlignment="1">
      <alignment horizontal="center"/>
    </xf>
    <xf numFmtId="0" fontId="21" fillId="5" borderId="1" xfId="0" applyFont="1" applyFill="1" applyBorder="1"/>
    <xf numFmtId="0" fontId="19" fillId="5" borderId="0" xfId="0" applyFont="1" applyFill="1"/>
    <xf numFmtId="0" fontId="0" fillId="0" borderId="0" xfId="0" applyFill="1"/>
    <xf numFmtId="0" fontId="26" fillId="0" borderId="2" xfId="0" applyFont="1" applyFill="1" applyBorder="1" applyAlignment="1">
      <alignment horizontal="center" shrinkToFit="1"/>
    </xf>
    <xf numFmtId="0" fontId="26" fillId="0" borderId="2" xfId="0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 shrinkToFit="1"/>
    </xf>
    <xf numFmtId="49" fontId="26" fillId="4" borderId="2" xfId="0" applyNumberFormat="1" applyFont="1" applyFill="1" applyBorder="1" applyAlignment="1">
      <alignment horizontal="center" shrinkToFit="1"/>
    </xf>
    <xf numFmtId="49" fontId="26" fillId="0" borderId="2" xfId="0" applyNumberFormat="1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49" fontId="26" fillId="4" borderId="2" xfId="0" applyNumberFormat="1" applyFont="1" applyFill="1" applyBorder="1" applyAlignment="1">
      <alignment horizontal="center"/>
    </xf>
    <xf numFmtId="49" fontId="10" fillId="14" borderId="1" xfId="0" applyNumberFormat="1" applyFont="1" applyFill="1" applyBorder="1" applyAlignment="1">
      <alignment horizontal="center"/>
    </xf>
    <xf numFmtId="0" fontId="9" fillId="14" borderId="1" xfId="0" applyFont="1" applyFill="1" applyBorder="1" applyAlignment="1">
      <alignment horizontal="left"/>
    </xf>
    <xf numFmtId="49" fontId="10" fillId="14" borderId="1" xfId="0" applyNumberFormat="1" applyFont="1" applyFill="1" applyBorder="1" applyAlignment="1">
      <alignment horizontal="center" shrinkToFit="1"/>
    </xf>
    <xf numFmtId="0" fontId="10" fillId="14" borderId="1" xfId="0" applyFont="1" applyFill="1" applyBorder="1" applyAlignment="1">
      <alignment horizontal="center"/>
    </xf>
    <xf numFmtId="3" fontId="10" fillId="14" borderId="1" xfId="0" applyNumberFormat="1" applyFont="1" applyFill="1" applyBorder="1" applyAlignment="1">
      <alignment horizontal="center"/>
    </xf>
    <xf numFmtId="0" fontId="10" fillId="14" borderId="0" xfId="0" applyFont="1" applyFill="1" applyBorder="1"/>
    <xf numFmtId="0" fontId="10" fillId="14" borderId="0" xfId="0" applyFont="1" applyFill="1"/>
    <xf numFmtId="0" fontId="26" fillId="1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9" fillId="5" borderId="1" xfId="0" applyFont="1" applyFill="1" applyBorder="1"/>
    <xf numFmtId="49" fontId="26" fillId="0" borderId="2" xfId="6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shrinkToFit="1"/>
    </xf>
    <xf numFmtId="49" fontId="26" fillId="4" borderId="2" xfId="0" applyNumberFormat="1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 shrinkToFit="1"/>
    </xf>
    <xf numFmtId="49" fontId="26" fillId="4" borderId="2" xfId="0" applyNumberFormat="1" applyFont="1" applyFill="1" applyBorder="1" applyAlignment="1">
      <alignment horizontal="center" shrinkToFit="1"/>
    </xf>
    <xf numFmtId="49" fontId="26" fillId="14" borderId="1" xfId="6" applyNumberFormat="1" applyFont="1" applyFill="1" applyBorder="1" applyAlignment="1">
      <alignment horizontal="center"/>
    </xf>
    <xf numFmtId="49" fontId="26" fillId="0" borderId="1" xfId="6" applyNumberFormat="1" applyFont="1" applyFill="1" applyBorder="1" applyAlignment="1">
      <alignment horizontal="center"/>
    </xf>
    <xf numFmtId="0" fontId="38" fillId="0" borderId="0" xfId="0" applyFont="1" applyFill="1" applyBorder="1"/>
    <xf numFmtId="0" fontId="26" fillId="0" borderId="2" xfId="0" applyFont="1" applyFill="1" applyBorder="1" applyAlignment="1">
      <alignment horizontal="center" shrinkToFit="1"/>
    </xf>
    <xf numFmtId="0" fontId="26" fillId="0" borderId="2" xfId="0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 shrinkToFit="1"/>
    </xf>
    <xf numFmtId="49" fontId="26" fillId="4" borderId="2" xfId="0" applyNumberFormat="1" applyFont="1" applyFill="1" applyBorder="1" applyAlignment="1">
      <alignment horizontal="center" shrinkToFit="1"/>
    </xf>
    <xf numFmtId="49" fontId="26" fillId="0" borderId="2" xfId="0" applyNumberFormat="1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49" fontId="26" fillId="4" borderId="2" xfId="0" applyNumberFormat="1" applyFont="1" applyFill="1" applyBorder="1" applyAlignment="1">
      <alignment horizontal="center"/>
    </xf>
    <xf numFmtId="49" fontId="26" fillId="0" borderId="2" xfId="6" applyNumberFormat="1" applyFont="1" applyFill="1" applyBorder="1" applyAlignment="1">
      <alignment horizontal="center"/>
    </xf>
    <xf numFmtId="0" fontId="39" fillId="0" borderId="0" xfId="0" applyFont="1" applyFill="1" applyBorder="1" applyAlignment="1">
      <alignment horizontal="left"/>
    </xf>
    <xf numFmtId="49" fontId="26" fillId="4" borderId="2" xfId="0" applyNumberFormat="1" applyFont="1" applyFill="1" applyBorder="1" applyAlignment="1">
      <alignment horizontal="center" shrinkToFit="1"/>
    </xf>
    <xf numFmtId="0" fontId="26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shrinkToFit="1"/>
    </xf>
    <xf numFmtId="49" fontId="26" fillId="0" borderId="2" xfId="0" applyNumberFormat="1" applyFont="1" applyFill="1" applyBorder="1" applyAlignment="1">
      <alignment horizontal="center" shrinkToFit="1"/>
    </xf>
    <xf numFmtId="49" fontId="26" fillId="0" borderId="2" xfId="0" applyNumberFormat="1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49" fontId="26" fillId="4" borderId="2" xfId="0" applyNumberFormat="1" applyFont="1" applyFill="1" applyBorder="1" applyAlignment="1">
      <alignment horizontal="center"/>
    </xf>
    <xf numFmtId="49" fontId="26" fillId="0" borderId="2" xfId="6" applyNumberFormat="1" applyFont="1" applyFill="1" applyBorder="1" applyAlignment="1">
      <alignment horizontal="center"/>
    </xf>
    <xf numFmtId="49" fontId="26" fillId="0" borderId="2" xfId="6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shrinkToFit="1"/>
    </xf>
    <xf numFmtId="49" fontId="26" fillId="4" borderId="2" xfId="0" applyNumberFormat="1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49" fontId="26" fillId="4" borderId="2" xfId="0" applyNumberFormat="1" applyFont="1" applyFill="1" applyBorder="1" applyAlignment="1">
      <alignment horizontal="center" shrinkToFit="1"/>
    </xf>
    <xf numFmtId="49" fontId="26" fillId="0" borderId="2" xfId="0" applyNumberFormat="1" applyFont="1" applyFill="1" applyBorder="1" applyAlignment="1">
      <alignment horizontal="center" shrinkToFit="1"/>
    </xf>
    <xf numFmtId="0" fontId="11" fillId="5" borderId="1" xfId="0" applyFont="1" applyFill="1" applyBorder="1"/>
    <xf numFmtId="49" fontId="11" fillId="5" borderId="1" xfId="0" applyNumberFormat="1" applyFont="1" applyFill="1" applyBorder="1" applyAlignment="1">
      <alignment horizontal="center" shrinkToFit="1"/>
    </xf>
    <xf numFmtId="49" fontId="11" fillId="5" borderId="1" xfId="0" applyNumberFormat="1" applyFont="1" applyFill="1" applyBorder="1" applyAlignment="1">
      <alignment horizontal="center"/>
    </xf>
    <xf numFmtId="3" fontId="11" fillId="5" borderId="1" xfId="0" applyNumberFormat="1" applyFont="1" applyFill="1" applyBorder="1" applyAlignment="1">
      <alignment horizontal="center"/>
    </xf>
    <xf numFmtId="49" fontId="11" fillId="5" borderId="1" xfId="0" applyNumberFormat="1" applyFont="1" applyFill="1" applyBorder="1"/>
    <xf numFmtId="0" fontId="10" fillId="5" borderId="1" xfId="0" applyFont="1" applyFill="1" applyBorder="1" applyAlignment="1">
      <alignment horizontal="center"/>
    </xf>
    <xf numFmtId="0" fontId="10" fillId="5" borderId="0" xfId="0" applyFont="1" applyFill="1" applyBorder="1"/>
    <xf numFmtId="0" fontId="10" fillId="5" borderId="0" xfId="0" applyFont="1" applyFill="1"/>
    <xf numFmtId="0" fontId="11" fillId="5" borderId="0" xfId="0" applyFont="1" applyFill="1" applyBorder="1"/>
    <xf numFmtId="0" fontId="11" fillId="5" borderId="0" xfId="0" applyFont="1" applyFill="1"/>
    <xf numFmtId="49" fontId="26" fillId="0" borderId="2" xfId="6" applyNumberFormat="1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 shrinkToFit="1"/>
    </xf>
    <xf numFmtId="0" fontId="26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shrinkToFit="1"/>
    </xf>
    <xf numFmtId="49" fontId="26" fillId="4" borderId="2" xfId="0" applyNumberFormat="1" applyFont="1" applyFill="1" applyBorder="1" applyAlignment="1">
      <alignment horizontal="center" shrinkToFit="1"/>
    </xf>
    <xf numFmtId="49" fontId="26" fillId="0" borderId="2" xfId="0" applyNumberFormat="1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49" fontId="26" fillId="4" borderId="2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49" fontId="40" fillId="0" borderId="1" xfId="0" applyNumberFormat="1" applyFont="1" applyFill="1" applyBorder="1" applyAlignment="1">
      <alignment horizontal="center"/>
    </xf>
    <xf numFmtId="0" fontId="41" fillId="0" borderId="1" xfId="0" applyFont="1" applyBorder="1"/>
    <xf numFmtId="169" fontId="41" fillId="0" borderId="1" xfId="1" applyNumberFormat="1" applyFont="1" applyFill="1" applyBorder="1" applyAlignment="1">
      <alignment horizontal="center"/>
    </xf>
    <xf numFmtId="14" fontId="40" fillId="0" borderId="1" xfId="0" applyNumberFormat="1" applyFont="1" applyBorder="1" applyAlignment="1">
      <alignment horizontal="center"/>
    </xf>
    <xf numFmtId="14" fontId="42" fillId="13" borderId="1" xfId="0" applyNumberFormat="1" applyFont="1" applyFill="1" applyBorder="1" applyAlignment="1">
      <alignment shrinkToFit="1"/>
    </xf>
    <xf numFmtId="0" fontId="42" fillId="0" borderId="1" xfId="0" applyFont="1" applyFill="1" applyBorder="1" applyAlignment="1">
      <alignment horizontal="center"/>
    </xf>
    <xf numFmtId="0" fontId="40" fillId="6" borderId="1" xfId="0" applyFont="1" applyFill="1" applyBorder="1" applyAlignment="1">
      <alignment horizontal="center"/>
    </xf>
    <xf numFmtId="4" fontId="40" fillId="6" borderId="1" xfId="0" applyNumberFormat="1" applyFont="1" applyFill="1" applyBorder="1"/>
    <xf numFmtId="2" fontId="40" fillId="6" borderId="1" xfId="0" applyNumberFormat="1" applyFont="1" applyFill="1" applyBorder="1"/>
    <xf numFmtId="2" fontId="42" fillId="8" borderId="1" xfId="0" applyNumberFormat="1" applyFont="1" applyFill="1" applyBorder="1"/>
    <xf numFmtId="0" fontId="40" fillId="9" borderId="1" xfId="0" applyFont="1" applyFill="1" applyBorder="1"/>
    <xf numFmtId="0" fontId="40" fillId="10" borderId="1" xfId="0" applyFont="1" applyFill="1" applyBorder="1"/>
    <xf numFmtId="0" fontId="40" fillId="11" borderId="1" xfId="0" applyFont="1" applyFill="1" applyBorder="1"/>
    <xf numFmtId="0" fontId="40" fillId="12" borderId="1" xfId="0" applyFont="1" applyFill="1" applyBorder="1"/>
    <xf numFmtId="0" fontId="40" fillId="7" borderId="1" xfId="0" applyFont="1" applyFill="1" applyBorder="1"/>
    <xf numFmtId="4" fontId="40" fillId="0" borderId="1" xfId="0" applyNumberFormat="1" applyFont="1" applyBorder="1"/>
    <xf numFmtId="0" fontId="40" fillId="0" borderId="1" xfId="0" applyFont="1" applyFill="1" applyBorder="1" applyAlignment="1">
      <alignment horizontal="left"/>
    </xf>
    <xf numFmtId="0" fontId="40" fillId="0" borderId="0" xfId="0" applyFont="1"/>
    <xf numFmtId="14" fontId="40" fillId="0" borderId="1" xfId="0" applyNumberFormat="1" applyFont="1" applyFill="1" applyBorder="1" applyAlignment="1">
      <alignment horizontal="center"/>
    </xf>
    <xf numFmtId="49" fontId="26" fillId="0" borderId="2" xfId="6" applyNumberFormat="1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 shrinkToFit="1"/>
    </xf>
    <xf numFmtId="0" fontId="26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shrinkToFit="1"/>
    </xf>
    <xf numFmtId="49" fontId="26" fillId="4" borderId="2" xfId="0" applyNumberFormat="1" applyFont="1" applyFill="1" applyBorder="1" applyAlignment="1">
      <alignment horizontal="center" shrinkToFit="1"/>
    </xf>
    <xf numFmtId="49" fontId="26" fillId="0" borderId="2" xfId="0" applyNumberFormat="1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49" fontId="26" fillId="4" borderId="2" xfId="0" applyNumberFormat="1" applyFont="1" applyFill="1" applyBorder="1" applyAlignment="1">
      <alignment horizontal="center"/>
    </xf>
    <xf numFmtId="171" fontId="30" fillId="0" borderId="1" xfId="1" applyFont="1" applyFill="1" applyBorder="1"/>
    <xf numFmtId="49" fontId="26" fillId="4" borderId="1" xfId="6" applyNumberFormat="1" applyFont="1" applyFill="1" applyBorder="1" applyAlignment="1">
      <alignment horizontal="center"/>
    </xf>
    <xf numFmtId="0" fontId="30" fillId="0" borderId="1" xfId="0" applyFont="1" applyFill="1" applyBorder="1"/>
    <xf numFmtId="0" fontId="30" fillId="0" borderId="0" xfId="0" applyFont="1" applyFill="1"/>
    <xf numFmtId="0" fontId="25" fillId="0" borderId="1" xfId="0" applyFont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25" fillId="0" borderId="1" xfId="0" applyFont="1" applyBorder="1"/>
    <xf numFmtId="0" fontId="10" fillId="0" borderId="1" xfId="6" applyFont="1" applyFill="1" applyBorder="1"/>
    <xf numFmtId="49" fontId="11" fillId="4" borderId="1" xfId="0" applyNumberFormat="1" applyFont="1" applyFill="1" applyBorder="1" applyAlignment="1">
      <alignment horizontal="center" shrinkToFit="1"/>
    </xf>
    <xf numFmtId="49" fontId="11" fillId="4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44" fillId="0" borderId="1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80" fontId="30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25" fillId="6" borderId="0" xfId="0" applyFont="1" applyFill="1" applyBorder="1"/>
    <xf numFmtId="4" fontId="25" fillId="6" borderId="0" xfId="0" applyNumberFormat="1" applyFont="1" applyFill="1" applyBorder="1"/>
    <xf numFmtId="0" fontId="1" fillId="6" borderId="0" xfId="0" applyFont="1" applyFill="1" applyBorder="1" applyAlignment="1">
      <alignment horizontal="center"/>
    </xf>
    <xf numFmtId="2" fontId="25" fillId="6" borderId="0" xfId="0" applyNumberFormat="1" applyFont="1" applyFill="1" applyBorder="1"/>
    <xf numFmtId="2" fontId="30" fillId="8" borderId="0" xfId="0" applyNumberFormat="1" applyFont="1" applyFill="1" applyBorder="1"/>
    <xf numFmtId="0" fontId="25" fillId="10" borderId="0" xfId="0" applyFont="1" applyFill="1" applyBorder="1"/>
    <xf numFmtId="0" fontId="1" fillId="11" borderId="0" xfId="0" applyFont="1" applyFill="1" applyBorder="1"/>
    <xf numFmtId="0" fontId="25" fillId="12" borderId="0" xfId="0" applyFont="1" applyFill="1" applyBorder="1"/>
    <xf numFmtId="0" fontId="25" fillId="11" borderId="0" xfId="0" applyFont="1" applyFill="1" applyBorder="1"/>
    <xf numFmtId="0" fontId="1" fillId="7" borderId="0" xfId="0" applyFont="1" applyFill="1" applyBorder="1"/>
    <xf numFmtId="0" fontId="25" fillId="7" borderId="0" xfId="0" applyFont="1" applyFill="1" applyBorder="1"/>
    <xf numFmtId="0" fontId="25" fillId="0" borderId="0" xfId="0" applyFont="1" applyBorder="1"/>
    <xf numFmtId="0" fontId="25" fillId="0" borderId="0" xfId="0" applyFont="1" applyFill="1" applyBorder="1" applyAlignment="1">
      <alignment horizontal="left"/>
    </xf>
    <xf numFmtId="171" fontId="9" fillId="0" borderId="1" xfId="1" applyFont="1" applyFill="1" applyBorder="1" applyAlignment="1">
      <alignment horizontal="center" shrinkToFit="1"/>
    </xf>
    <xf numFmtId="171" fontId="9" fillId="0" borderId="1" xfId="0" applyNumberFormat="1" applyFont="1" applyFill="1" applyBorder="1"/>
    <xf numFmtId="0" fontId="9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14" fontId="25" fillId="0" borderId="1" xfId="0" applyNumberFormat="1" applyFont="1" applyFill="1" applyBorder="1" applyAlignment="1">
      <alignment horizontal="center"/>
    </xf>
    <xf numFmtId="0" fontId="25" fillId="0" borderId="1" xfId="0" applyFont="1" applyFill="1" applyBorder="1"/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80" fontId="9" fillId="0" borderId="0" xfId="1" applyNumberFormat="1" applyFont="1" applyFill="1" applyBorder="1" applyAlignment="1">
      <alignment horizontal="center"/>
    </xf>
    <xf numFmtId="0" fontId="46" fillId="4" borderId="0" xfId="0" applyFont="1" applyFill="1" applyBorder="1"/>
    <xf numFmtId="0" fontId="25" fillId="0" borderId="0" xfId="0" applyFont="1" applyFill="1" applyBorder="1" applyAlignment="1">
      <alignment horizontal="center"/>
    </xf>
    <xf numFmtId="0" fontId="47" fillId="0" borderId="1" xfId="0" applyFont="1" applyFill="1" applyBorder="1" applyAlignment="1">
      <alignment horizontal="center"/>
    </xf>
    <xf numFmtId="171" fontId="9" fillId="0" borderId="0" xfId="1" applyFont="1" applyFill="1" applyBorder="1"/>
    <xf numFmtId="0" fontId="10" fillId="15" borderId="0" xfId="0" applyFont="1" applyFill="1"/>
    <xf numFmtId="0" fontId="22" fillId="0" borderId="0" xfId="5" applyFont="1" applyFill="1"/>
    <xf numFmtId="0" fontId="22" fillId="5" borderId="1" xfId="5" applyFont="1" applyFill="1" applyBorder="1" applyAlignment="1">
      <alignment horizontal="center"/>
    </xf>
    <xf numFmtId="0" fontId="22" fillId="5" borderId="1" xfId="5" applyFont="1" applyFill="1" applyBorder="1"/>
    <xf numFmtId="49" fontId="22" fillId="5" borderId="1" xfId="5" applyNumberFormat="1" applyFont="1" applyFill="1" applyBorder="1" applyAlignment="1">
      <alignment horizontal="center" shrinkToFit="1"/>
    </xf>
    <xf numFmtId="171" fontId="10" fillId="5" borderId="1" xfId="1" applyFont="1" applyFill="1" applyBorder="1" applyAlignment="1">
      <alignment shrinkToFit="1"/>
    </xf>
    <xf numFmtId="0" fontId="10" fillId="5" borderId="1" xfId="0" applyFont="1" applyFill="1" applyBorder="1"/>
    <xf numFmtId="3" fontId="10" fillId="5" borderId="1" xfId="0" applyNumberFormat="1" applyFont="1" applyFill="1" applyBorder="1" applyAlignment="1">
      <alignment horizontal="center"/>
    </xf>
    <xf numFmtId="0" fontId="48" fillId="5" borderId="0" xfId="0" applyFont="1" applyFill="1"/>
    <xf numFmtId="0" fontId="30" fillId="0" borderId="1" xfId="0" applyFont="1" applyFill="1" applyBorder="1" applyAlignment="1">
      <alignment horizontal="center"/>
    </xf>
    <xf numFmtId="171" fontId="14" fillId="0" borderId="1" xfId="1" applyFont="1" applyFill="1" applyBorder="1"/>
    <xf numFmtId="49" fontId="10" fillId="0" borderId="0" xfId="6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46" fillId="0" borderId="0" xfId="0" applyFont="1" applyBorder="1"/>
    <xf numFmtId="49" fontId="49" fillId="0" borderId="1" xfId="6" applyNumberFormat="1" applyFont="1" applyFill="1" applyBorder="1" applyAlignment="1">
      <alignment horizontal="center"/>
    </xf>
    <xf numFmtId="0" fontId="50" fillId="0" borderId="0" xfId="0" applyFont="1" applyFill="1"/>
    <xf numFmtId="14" fontId="50" fillId="0" borderId="1" xfId="0" applyNumberFormat="1" applyFont="1" applyFill="1" applyBorder="1" applyAlignment="1">
      <alignment horizontal="center"/>
    </xf>
    <xf numFmtId="49" fontId="51" fillId="0" borderId="1" xfId="0" applyNumberFormat="1" applyFont="1" applyFill="1" applyBorder="1" applyAlignment="1">
      <alignment horizontal="center"/>
    </xf>
    <xf numFmtId="0" fontId="52" fillId="0" borderId="1" xfId="0" applyFont="1" applyFill="1" applyBorder="1" applyAlignment="1">
      <alignment horizontal="left"/>
    </xf>
    <xf numFmtId="49" fontId="51" fillId="0" borderId="1" xfId="6" applyNumberFormat="1" applyFont="1" applyFill="1" applyBorder="1" applyAlignment="1">
      <alignment horizontal="center"/>
    </xf>
    <xf numFmtId="3" fontId="51" fillId="0" borderId="1" xfId="0" applyNumberFormat="1" applyFont="1" applyFill="1" applyBorder="1" applyAlignment="1">
      <alignment horizontal="center"/>
    </xf>
    <xf numFmtId="0" fontId="51" fillId="0" borderId="1" xfId="0" applyFont="1" applyFill="1" applyBorder="1" applyAlignment="1">
      <alignment horizontal="center"/>
    </xf>
    <xf numFmtId="0" fontId="51" fillId="0" borderId="0" xfId="0" applyFont="1" applyBorder="1"/>
    <xf numFmtId="0" fontId="51" fillId="0" borderId="0" xfId="0" applyFont="1"/>
    <xf numFmtId="171" fontId="30" fillId="0" borderId="1" xfId="1" applyFont="1" applyBorder="1" applyAlignment="1">
      <alignment horizontal="center" shrinkToFit="1"/>
    </xf>
    <xf numFmtId="2" fontId="23" fillId="8" borderId="1" xfId="0" applyNumberFormat="1" applyFont="1" applyFill="1" applyBorder="1"/>
    <xf numFmtId="0" fontId="13" fillId="0" borderId="0" xfId="0" applyFont="1" applyBorder="1"/>
    <xf numFmtId="2" fontId="53" fillId="8" borderId="1" xfId="0" applyNumberFormat="1" applyFont="1" applyFill="1" applyBorder="1"/>
    <xf numFmtId="49" fontId="26" fillId="0" borderId="2" xfId="0" applyNumberFormat="1" applyFont="1" applyFill="1" applyBorder="1" applyAlignment="1">
      <alignment horizontal="center"/>
    </xf>
    <xf numFmtId="0" fontId="54" fillId="0" borderId="1" xfId="0" applyFont="1" applyBorder="1" applyAlignment="1">
      <alignment horizontal="left"/>
    </xf>
    <xf numFmtId="49" fontId="25" fillId="0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1" fillId="9" borderId="0" xfId="0" applyFont="1" applyFill="1" applyBorder="1"/>
    <xf numFmtId="0" fontId="25" fillId="0" borderId="0" xfId="0" applyFont="1" applyFill="1"/>
    <xf numFmtId="0" fontId="1" fillId="0" borderId="1" xfId="0" applyFont="1" applyFill="1" applyBorder="1"/>
    <xf numFmtId="0" fontId="24" fillId="0" borderId="1" xfId="0" applyFont="1" applyFill="1" applyBorder="1" applyAlignment="1">
      <alignment horizontal="center"/>
    </xf>
    <xf numFmtId="0" fontId="55" fillId="12" borderId="1" xfId="0" applyFont="1" applyFill="1" applyBorder="1" applyAlignment="1">
      <alignment horizontal="center" vertical="justify" textRotation="90"/>
    </xf>
    <xf numFmtId="0" fontId="2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textRotation="90"/>
    </xf>
    <xf numFmtId="49" fontId="2" fillId="0" borderId="4" xfId="0" applyNumberFormat="1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justify" textRotation="90" shrinkToFit="1"/>
    </xf>
    <xf numFmtId="0" fontId="5" fillId="0" borderId="6" xfId="0" applyFont="1" applyFill="1" applyBorder="1" applyAlignment="1">
      <alignment horizontal="center" vertical="justify" textRotation="90" shrinkToFit="1"/>
    </xf>
    <xf numFmtId="0" fontId="5" fillId="0" borderId="4" xfId="0" applyFont="1" applyFill="1" applyBorder="1" applyAlignment="1">
      <alignment horizontal="center" vertical="justify" textRotation="90" shrinkToFit="1"/>
    </xf>
    <xf numFmtId="0" fontId="5" fillId="11" borderId="6" xfId="0" applyFont="1" applyFill="1" applyBorder="1" applyAlignment="1">
      <alignment horizontal="center" vertical="justify" textRotation="90"/>
    </xf>
    <xf numFmtId="0" fontId="5" fillId="11" borderId="4" xfId="0" applyFont="1" applyFill="1" applyBorder="1" applyAlignment="1">
      <alignment horizontal="center" vertical="justify" textRotation="90"/>
    </xf>
    <xf numFmtId="0" fontId="5" fillId="0" borderId="1" xfId="0" applyFont="1" applyBorder="1" applyAlignment="1">
      <alignment horizontal="center" vertical="justify" textRotation="90" shrinkToFit="1"/>
    </xf>
    <xf numFmtId="0" fontId="5" fillId="13" borderId="1" xfId="0" applyFont="1" applyFill="1" applyBorder="1" applyAlignment="1">
      <alignment horizontal="center" vertical="justify" textRotation="90" shrinkToFit="1"/>
    </xf>
    <xf numFmtId="0" fontId="5" fillId="9" borderId="6" xfId="0" applyFont="1" applyFill="1" applyBorder="1" applyAlignment="1">
      <alignment horizontal="center" vertical="justify" textRotation="90"/>
    </xf>
    <xf numFmtId="0" fontId="5" fillId="9" borderId="4" xfId="0" applyFont="1" applyFill="1" applyBorder="1" applyAlignment="1">
      <alignment horizontal="center" vertical="justify" textRotation="90"/>
    </xf>
    <xf numFmtId="0" fontId="13" fillId="8" borderId="6" xfId="0" applyFont="1" applyFill="1" applyBorder="1" applyAlignment="1">
      <alignment horizontal="center" vertical="center" textRotation="90"/>
    </xf>
    <xf numFmtId="0" fontId="13" fillId="8" borderId="4" xfId="0" applyFont="1" applyFill="1" applyBorder="1" applyAlignment="1">
      <alignment horizontal="center" vertical="center" textRotation="90"/>
    </xf>
    <xf numFmtId="0" fontId="5" fillId="0" borderId="8" xfId="0" applyFont="1" applyFill="1" applyBorder="1" applyAlignment="1">
      <alignment horizontal="center" vertical="justify"/>
    </xf>
    <xf numFmtId="0" fontId="5" fillId="0" borderId="3" xfId="0" applyFont="1" applyFill="1" applyBorder="1" applyAlignment="1">
      <alignment horizontal="center" vertical="justify"/>
    </xf>
    <xf numFmtId="0" fontId="5" fillId="0" borderId="2" xfId="0" applyFont="1" applyFill="1" applyBorder="1" applyAlignment="1">
      <alignment horizontal="center" vertical="justify"/>
    </xf>
    <xf numFmtId="0" fontId="5" fillId="6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justify" textRotation="90"/>
    </xf>
    <xf numFmtId="0" fontId="5" fillId="0" borderId="4" xfId="0" applyFont="1" applyBorder="1" applyAlignment="1">
      <alignment horizontal="center" vertical="justify" textRotation="90"/>
    </xf>
    <xf numFmtId="0" fontId="5" fillId="7" borderId="8" xfId="0" applyFont="1" applyFill="1" applyBorder="1" applyAlignment="1">
      <alignment horizontal="center" vertical="center"/>
    </xf>
    <xf numFmtId="0" fontId="0" fillId="7" borderId="2" xfId="0" applyFill="1" applyBorder="1"/>
    <xf numFmtId="0" fontId="4" fillId="6" borderId="6" xfId="0" applyFont="1" applyFill="1" applyBorder="1" applyAlignment="1">
      <alignment horizontal="center" vertical="justify" textRotation="90"/>
    </xf>
    <xf numFmtId="0" fontId="4" fillId="6" borderId="4" xfId="0" applyFont="1" applyFill="1" applyBorder="1" applyAlignment="1">
      <alignment horizontal="center" vertical="justify" textRotation="90"/>
    </xf>
    <xf numFmtId="0" fontId="0" fillId="6" borderId="4" xfId="0" applyFill="1" applyBorder="1" applyAlignment="1">
      <alignment horizontal="center"/>
    </xf>
    <xf numFmtId="0" fontId="4" fillId="6" borderId="6" xfId="0" applyFont="1" applyFill="1" applyBorder="1" applyAlignment="1">
      <alignment horizontal="center" vertical="center" textRotation="90" shrinkToFit="1"/>
    </xf>
    <xf numFmtId="0" fontId="16" fillId="6" borderId="4" xfId="0" applyFont="1" applyFill="1" applyBorder="1" applyAlignment="1">
      <alignment vertical="center" textRotation="90" shrinkToFit="1"/>
    </xf>
    <xf numFmtId="0" fontId="5" fillId="10" borderId="6" xfId="0" applyFont="1" applyFill="1" applyBorder="1" applyAlignment="1">
      <alignment horizontal="center" vertical="justify" textRotation="90"/>
    </xf>
    <xf numFmtId="0" fontId="5" fillId="10" borderId="4" xfId="0" applyFont="1" applyFill="1" applyBorder="1" applyAlignment="1">
      <alignment horizontal="center" vertical="justify" textRotation="90"/>
    </xf>
    <xf numFmtId="0" fontId="5" fillId="12" borderId="6" xfId="0" applyFont="1" applyFill="1" applyBorder="1" applyAlignment="1">
      <alignment horizontal="center" vertical="justify" textRotation="90"/>
    </xf>
    <xf numFmtId="0" fontId="5" fillId="12" borderId="4" xfId="0" applyFont="1" applyFill="1" applyBorder="1" applyAlignment="1">
      <alignment horizontal="center" vertical="justify" textRotation="90"/>
    </xf>
    <xf numFmtId="0" fontId="14" fillId="0" borderId="0" xfId="4" applyFont="1" applyFill="1" applyAlignment="1">
      <alignment horizontal="center" vertical="center"/>
    </xf>
    <xf numFmtId="4" fontId="9" fillId="0" borderId="0" xfId="0" applyNumberFormat="1" applyFont="1" applyAlignment="1">
      <alignment horizontal="right"/>
    </xf>
    <xf numFmtId="4" fontId="9" fillId="0" borderId="0" xfId="0" applyNumberFormat="1" applyFont="1" applyAlignment="1"/>
    <xf numFmtId="49" fontId="26" fillId="0" borderId="8" xfId="0" applyNumberFormat="1" applyFont="1" applyFill="1" applyBorder="1" applyAlignment="1">
      <alignment horizontal="center" shrinkToFit="1"/>
    </xf>
    <xf numFmtId="49" fontId="26" fillId="0" borderId="3" xfId="0" applyNumberFormat="1" applyFont="1" applyFill="1" applyBorder="1" applyAlignment="1">
      <alignment horizontal="center" shrinkToFit="1"/>
    </xf>
    <xf numFmtId="49" fontId="26" fillId="0" borderId="2" xfId="0" applyNumberFormat="1" applyFont="1" applyFill="1" applyBorder="1" applyAlignment="1">
      <alignment horizontal="center" shrinkToFit="1"/>
    </xf>
    <xf numFmtId="0" fontId="26" fillId="0" borderId="8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49" fontId="26" fillId="0" borderId="8" xfId="6" applyNumberFormat="1" applyFont="1" applyFill="1" applyBorder="1" applyAlignment="1">
      <alignment horizontal="center"/>
    </xf>
    <xf numFmtId="49" fontId="26" fillId="0" borderId="3" xfId="6" applyNumberFormat="1" applyFont="1" applyFill="1" applyBorder="1" applyAlignment="1">
      <alignment horizontal="center"/>
    </xf>
    <xf numFmtId="49" fontId="26" fillId="0" borderId="2" xfId="6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49" fontId="26" fillId="0" borderId="8" xfId="0" applyNumberFormat="1" applyFont="1" applyFill="1" applyBorder="1" applyAlignment="1">
      <alignment horizontal="left" shrinkToFit="1"/>
    </xf>
    <xf numFmtId="49" fontId="26" fillId="0" borderId="3" xfId="0" applyNumberFormat="1" applyFont="1" applyFill="1" applyBorder="1" applyAlignment="1">
      <alignment horizontal="left" shrinkToFit="1"/>
    </xf>
    <xf numFmtId="49" fontId="26" fillId="0" borderId="2" xfId="0" applyNumberFormat="1" applyFont="1" applyFill="1" applyBorder="1" applyAlignment="1">
      <alignment horizontal="left" shrinkToFit="1"/>
    </xf>
    <xf numFmtId="49" fontId="49" fillId="0" borderId="8" xfId="6" applyNumberFormat="1" applyFont="1" applyFill="1" applyBorder="1" applyAlignment="1">
      <alignment horizontal="center"/>
    </xf>
    <xf numFmtId="49" fontId="49" fillId="0" borderId="3" xfId="6" applyNumberFormat="1" applyFont="1" applyFill="1" applyBorder="1" applyAlignment="1">
      <alignment horizontal="center"/>
    </xf>
    <xf numFmtId="49" fontId="49" fillId="0" borderId="2" xfId="6" applyNumberFormat="1" applyFont="1" applyFill="1" applyBorder="1" applyAlignment="1">
      <alignment horizontal="center"/>
    </xf>
    <xf numFmtId="49" fontId="10" fillId="4" borderId="8" xfId="0" applyNumberFormat="1" applyFont="1" applyFill="1" applyBorder="1" applyAlignment="1">
      <alignment horizontal="center" shrinkToFit="1"/>
    </xf>
    <xf numFmtId="49" fontId="10" fillId="4" borderId="3" xfId="0" applyNumberFormat="1" applyFont="1" applyFill="1" applyBorder="1" applyAlignment="1">
      <alignment horizontal="center" shrinkToFit="1"/>
    </xf>
    <xf numFmtId="49" fontId="10" fillId="4" borderId="2" xfId="0" applyNumberFormat="1" applyFont="1" applyFill="1" applyBorder="1" applyAlignment="1">
      <alignment horizontal="center" shrinkToFit="1"/>
    </xf>
    <xf numFmtId="0" fontId="10" fillId="0" borderId="0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49" fontId="26" fillId="0" borderId="8" xfId="0" applyNumberFormat="1" applyFont="1" applyFill="1" applyBorder="1" applyAlignment="1">
      <alignment horizontal="center"/>
    </xf>
    <xf numFmtId="49" fontId="26" fillId="0" borderId="3" xfId="0" applyNumberFormat="1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 shrinkToFit="1"/>
    </xf>
    <xf numFmtId="0" fontId="26" fillId="0" borderId="3" xfId="0" applyFont="1" applyFill="1" applyBorder="1" applyAlignment="1">
      <alignment horizontal="center" shrinkToFit="1"/>
    </xf>
    <xf numFmtId="0" fontId="26" fillId="0" borderId="2" xfId="0" applyFont="1" applyFill="1" applyBorder="1" applyAlignment="1">
      <alignment horizontal="center" shrinkToFit="1"/>
    </xf>
    <xf numFmtId="49" fontId="56" fillId="5" borderId="8" xfId="5" applyNumberFormat="1" applyFont="1" applyFill="1" applyBorder="1" applyAlignment="1">
      <alignment horizontal="center"/>
    </xf>
    <xf numFmtId="49" fontId="56" fillId="5" borderId="2" xfId="5" applyNumberFormat="1" applyFont="1" applyFill="1" applyBorder="1" applyAlignment="1">
      <alignment horizontal="center"/>
    </xf>
    <xf numFmtId="49" fontId="12" fillId="3" borderId="8" xfId="0" applyNumberFormat="1" applyFont="1" applyFill="1" applyBorder="1" applyAlignment="1">
      <alignment horizontal="center"/>
    </xf>
    <xf numFmtId="49" fontId="12" fillId="3" borderId="3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/>
    </xf>
    <xf numFmtId="49" fontId="12" fillId="4" borderId="8" xfId="0" applyNumberFormat="1" applyFont="1" applyFill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0" fontId="26" fillId="5" borderId="8" xfId="0" applyFont="1" applyFill="1" applyBorder="1" applyAlignment="1">
      <alignment horizontal="center"/>
    </xf>
    <xf numFmtId="0" fontId="26" fillId="5" borderId="3" xfId="0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49" fontId="26" fillId="4" borderId="8" xfId="0" applyNumberFormat="1" applyFont="1" applyFill="1" applyBorder="1" applyAlignment="1">
      <alignment horizontal="center"/>
    </xf>
    <xf numFmtId="49" fontId="26" fillId="4" borderId="3" xfId="0" applyNumberFormat="1" applyFont="1" applyFill="1" applyBorder="1" applyAlignment="1">
      <alignment horizontal="center"/>
    </xf>
    <xf numFmtId="49" fontId="26" fillId="4" borderId="2" xfId="0" applyNumberFormat="1" applyFont="1" applyFill="1" applyBorder="1" applyAlignment="1">
      <alignment horizontal="center"/>
    </xf>
    <xf numFmtId="49" fontId="10" fillId="3" borderId="8" xfId="0" applyNumberFormat="1" applyFont="1" applyFill="1" applyBorder="1" applyAlignment="1">
      <alignment horizontal="center"/>
    </xf>
    <xf numFmtId="49" fontId="10" fillId="3" borderId="3" xfId="0" applyNumberFormat="1" applyFon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49" fontId="12" fillId="3" borderId="8" xfId="0" applyNumberFormat="1" applyFont="1" applyFill="1" applyBorder="1" applyAlignment="1">
      <alignment horizontal="center" wrapText="1"/>
    </xf>
    <xf numFmtId="0" fontId="26" fillId="4" borderId="8" xfId="0" applyFont="1" applyFill="1" applyBorder="1" applyAlignment="1">
      <alignment horizontal="center" shrinkToFit="1"/>
    </xf>
    <xf numFmtId="0" fontId="26" fillId="4" borderId="3" xfId="0" applyFont="1" applyFill="1" applyBorder="1" applyAlignment="1">
      <alignment horizontal="center" shrinkToFit="1"/>
    </xf>
    <xf numFmtId="0" fontId="26" fillId="4" borderId="2" xfId="0" applyFont="1" applyFill="1" applyBorder="1" applyAlignment="1">
      <alignment horizontal="center" shrinkToFit="1"/>
    </xf>
    <xf numFmtId="49" fontId="11" fillId="0" borderId="8" xfId="0" applyNumberFormat="1" applyFont="1" applyFill="1" applyBorder="1" applyAlignment="1">
      <alignment horizontal="center" shrinkToFit="1"/>
    </xf>
    <xf numFmtId="49" fontId="11" fillId="0" borderId="3" xfId="0" applyNumberFormat="1" applyFont="1" applyFill="1" applyBorder="1" applyAlignment="1">
      <alignment horizontal="center" shrinkToFit="1"/>
    </xf>
    <xf numFmtId="49" fontId="11" fillId="0" borderId="2" xfId="0" applyNumberFormat="1" applyFont="1" applyFill="1" applyBorder="1" applyAlignment="1">
      <alignment horizontal="center" shrinkToFit="1"/>
    </xf>
    <xf numFmtId="49" fontId="26" fillId="4" borderId="8" xfId="0" applyNumberFormat="1" applyFont="1" applyFill="1" applyBorder="1" applyAlignment="1">
      <alignment horizontal="center" shrinkToFit="1"/>
    </xf>
    <xf numFmtId="49" fontId="26" fillId="4" borderId="2" xfId="0" applyNumberFormat="1" applyFont="1" applyFill="1" applyBorder="1" applyAlignment="1">
      <alignment horizontal="center" shrinkToFit="1"/>
    </xf>
    <xf numFmtId="0" fontId="5" fillId="0" borderId="0" xfId="0" applyFont="1" applyAlignment="1">
      <alignment horizontal="center"/>
    </xf>
  </cellXfs>
  <cellStyles count="7">
    <cellStyle name="Comma" xfId="1" builtinId="3"/>
    <cellStyle name="Normal" xfId="0" builtinId="0"/>
    <cellStyle name="เครื่องหมายจุลภาค 2" xfId="2"/>
    <cellStyle name="เครื่องหมายจุลภาค 3" xfId="3"/>
    <cellStyle name="ปกติ 2" xfId="4"/>
    <cellStyle name="ปกติ 2 2" xfId="5"/>
    <cellStyle name="ปกติ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33</xdr:row>
      <xdr:rowOff>190500</xdr:rowOff>
    </xdr:from>
    <xdr:to>
      <xdr:col>1</xdr:col>
      <xdr:colOff>1562100</xdr:colOff>
      <xdr:row>34</xdr:row>
      <xdr:rowOff>251460</xdr:rowOff>
    </xdr:to>
    <xdr:pic>
      <xdr:nvPicPr>
        <xdr:cNvPr id="2932" name="รูปภาพ 2" descr="สุทิน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9875520"/>
          <a:ext cx="1143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8"/>
  <sheetViews>
    <sheetView tabSelected="1" zoomScaleNormal="100" workbookViewId="0">
      <pane xSplit="5" ySplit="4" topLeftCell="L35" activePane="bottomRight" state="frozen"/>
      <selection pane="topRight" activeCell="F1" sqref="F1"/>
      <selection pane="bottomLeft" activeCell="A5" sqref="A5"/>
      <selection pane="bottomRight" activeCell="D39" sqref="D39"/>
    </sheetView>
  </sheetViews>
  <sheetFormatPr defaultRowHeight="17.399999999999999"/>
  <cols>
    <col min="1" max="1" width="4.6640625" style="14" customWidth="1"/>
    <col min="2" max="2" width="5" style="14" customWidth="1"/>
    <col min="3" max="3" width="6.6640625" style="15" customWidth="1"/>
    <col min="4" max="4" width="26.109375" style="16" customWidth="1"/>
    <col min="5" max="5" width="8.5546875" style="14" customWidth="1"/>
    <col min="6" max="6" width="10.33203125" style="14" customWidth="1"/>
    <col min="7" max="7" width="10.109375" bestFit="1" customWidth="1"/>
    <col min="8" max="12" width="9.109375" customWidth="1"/>
    <col min="14" max="15" width="9.109375" customWidth="1"/>
    <col min="16" max="16" width="9.109375" hidden="1" customWidth="1"/>
    <col min="17" max="17" width="9.109375" customWidth="1"/>
    <col min="18" max="19" width="9.109375" hidden="1" customWidth="1"/>
    <col min="20" max="20" width="9.109375" customWidth="1"/>
    <col min="21" max="21" width="9.109375" hidden="1" customWidth="1"/>
    <col min="23" max="23" width="9.109375" hidden="1" customWidth="1"/>
    <col min="26" max="27" width="9.109375" customWidth="1"/>
    <col min="31" max="31" width="20.109375" customWidth="1"/>
    <col min="32" max="32" width="10.6640625" style="536" customWidth="1"/>
  </cols>
  <sheetData>
    <row r="1" spans="1:33" s="5" customFormat="1" ht="23.4">
      <c r="A1" s="1" t="s">
        <v>0</v>
      </c>
      <c r="B1" s="1"/>
      <c r="C1" s="2"/>
      <c r="D1" s="3"/>
      <c r="E1" s="4"/>
      <c r="F1" s="4"/>
      <c r="AF1" s="534"/>
    </row>
    <row r="2" spans="1:33" s="5" customFormat="1" ht="23.4">
      <c r="A2" s="1" t="s">
        <v>831</v>
      </c>
      <c r="B2" s="1"/>
      <c r="C2" s="2"/>
      <c r="D2" s="3"/>
      <c r="E2" s="4"/>
      <c r="F2" s="4"/>
      <c r="AF2" s="534"/>
    </row>
    <row r="3" spans="1:33" ht="33.75" customHeight="1">
      <c r="A3" s="580" t="s">
        <v>1</v>
      </c>
      <c r="B3" s="6"/>
      <c r="C3" s="582" t="s">
        <v>2</v>
      </c>
      <c r="D3" s="584" t="s">
        <v>3</v>
      </c>
      <c r="E3" s="585" t="s">
        <v>4</v>
      </c>
      <c r="F3" s="590" t="s">
        <v>5</v>
      </c>
      <c r="G3" s="591" t="s">
        <v>6</v>
      </c>
      <c r="H3" s="586" t="s">
        <v>7</v>
      </c>
      <c r="I3" s="596" t="s">
        <v>8</v>
      </c>
      <c r="J3" s="597"/>
      <c r="K3" s="597"/>
      <c r="L3" s="598"/>
      <c r="M3" s="586" t="s">
        <v>9</v>
      </c>
      <c r="N3" s="599" t="s">
        <v>10</v>
      </c>
      <c r="O3" s="599"/>
      <c r="P3" s="604" t="s">
        <v>11</v>
      </c>
      <c r="Q3" s="604" t="s">
        <v>12</v>
      </c>
      <c r="R3" s="607" t="s">
        <v>13</v>
      </c>
      <c r="S3" s="594" t="s">
        <v>488</v>
      </c>
      <c r="T3" s="592" t="s">
        <v>14</v>
      </c>
      <c r="U3" s="609" t="s">
        <v>15</v>
      </c>
      <c r="V3" s="588" t="s">
        <v>16</v>
      </c>
      <c r="W3" s="588" t="s">
        <v>794</v>
      </c>
      <c r="X3" s="588" t="s">
        <v>696</v>
      </c>
      <c r="Y3" s="611" t="s">
        <v>393</v>
      </c>
      <c r="Z3" s="588" t="s">
        <v>489</v>
      </c>
      <c r="AA3" s="588" t="s">
        <v>490</v>
      </c>
      <c r="AB3" s="602" t="s">
        <v>18</v>
      </c>
      <c r="AC3" s="603"/>
      <c r="AD3" s="600" t="s">
        <v>19</v>
      </c>
      <c r="AE3" s="600" t="s">
        <v>20</v>
      </c>
      <c r="AF3" s="579" t="s">
        <v>698</v>
      </c>
    </row>
    <row r="4" spans="1:33" ht="49.5" customHeight="1">
      <c r="A4" s="581"/>
      <c r="B4" s="6"/>
      <c r="C4" s="583"/>
      <c r="D4" s="584"/>
      <c r="E4" s="585"/>
      <c r="F4" s="590"/>
      <c r="G4" s="591"/>
      <c r="H4" s="587"/>
      <c r="I4" s="28" t="s">
        <v>21</v>
      </c>
      <c r="J4" s="28" t="s">
        <v>22</v>
      </c>
      <c r="K4" s="28" t="s">
        <v>23</v>
      </c>
      <c r="L4" s="28" t="s">
        <v>24</v>
      </c>
      <c r="M4" s="587"/>
      <c r="N4" s="239" t="s">
        <v>491</v>
      </c>
      <c r="O4" s="240" t="s">
        <v>492</v>
      </c>
      <c r="P4" s="605"/>
      <c r="Q4" s="606"/>
      <c r="R4" s="608"/>
      <c r="S4" s="595"/>
      <c r="T4" s="593"/>
      <c r="U4" s="610"/>
      <c r="V4" s="589"/>
      <c r="W4" s="589"/>
      <c r="X4" s="589"/>
      <c r="Y4" s="612"/>
      <c r="Z4" s="589"/>
      <c r="AA4" s="589"/>
      <c r="AB4" s="241" t="s">
        <v>25</v>
      </c>
      <c r="AC4" s="241" t="s">
        <v>26</v>
      </c>
      <c r="AD4" s="601"/>
      <c r="AE4" s="601"/>
      <c r="AF4" s="579"/>
    </row>
    <row r="5" spans="1:33" s="272" customFormat="1" ht="27.75" customHeight="1">
      <c r="A5" s="213">
        <v>1</v>
      </c>
      <c r="B5" s="213" t="s">
        <v>29</v>
      </c>
      <c r="C5" s="197" t="s">
        <v>796</v>
      </c>
      <c r="D5" s="11" t="s">
        <v>718</v>
      </c>
      <c r="E5" s="9" t="s">
        <v>28</v>
      </c>
      <c r="F5" s="214"/>
      <c r="G5" s="263"/>
      <c r="H5" s="171"/>
      <c r="I5" s="171"/>
      <c r="J5" s="171"/>
      <c r="K5" s="171"/>
      <c r="L5" s="171"/>
      <c r="M5" s="213">
        <v>30</v>
      </c>
      <c r="N5" s="243"/>
      <c r="O5" s="243"/>
      <c r="P5" s="244"/>
      <c r="Q5" s="243"/>
      <c r="R5" s="245"/>
      <c r="S5" s="246"/>
      <c r="T5" s="247"/>
      <c r="U5" s="248"/>
      <c r="V5" s="249"/>
      <c r="W5" s="249"/>
      <c r="X5" s="249"/>
      <c r="Y5" s="250"/>
      <c r="Z5" s="249"/>
      <c r="AA5" s="249"/>
      <c r="AB5" s="251"/>
      <c r="AC5" s="251"/>
      <c r="AD5" s="271"/>
      <c r="AE5" s="315"/>
      <c r="AF5" s="498"/>
    </row>
    <row r="6" spans="1:33" s="27" customFormat="1" ht="27.75" customHeight="1">
      <c r="A6" s="213">
        <v>2</v>
      </c>
      <c r="B6" s="147" t="s">
        <v>29</v>
      </c>
      <c r="C6" s="148" t="s">
        <v>797</v>
      </c>
      <c r="D6" s="149" t="s">
        <v>33</v>
      </c>
      <c r="E6" s="150" t="s">
        <v>28</v>
      </c>
      <c r="F6" s="151">
        <v>237335</v>
      </c>
      <c r="G6" s="252"/>
      <c r="H6" s="262"/>
      <c r="I6" s="471"/>
      <c r="J6" s="262"/>
      <c r="K6" s="262"/>
      <c r="L6" s="262"/>
      <c r="M6" s="262">
        <v>30</v>
      </c>
      <c r="N6" s="253">
        <v>1</v>
      </c>
      <c r="O6" s="253">
        <v>30</v>
      </c>
      <c r="P6" s="254"/>
      <c r="Q6" s="243"/>
      <c r="R6" s="245"/>
      <c r="S6" s="255"/>
      <c r="T6" s="256">
        <v>200</v>
      </c>
      <c r="U6" s="257"/>
      <c r="V6" s="258">
        <v>1300</v>
      </c>
      <c r="W6" s="258"/>
      <c r="X6" s="258"/>
      <c r="Y6" s="259"/>
      <c r="Z6" s="260"/>
      <c r="AA6" s="260"/>
      <c r="AB6" s="261"/>
      <c r="AC6" s="261"/>
      <c r="AD6" s="242"/>
      <c r="AE6" s="505"/>
      <c r="AF6" s="498"/>
    </row>
    <row r="7" spans="1:33" s="152" customFormat="1" ht="27.75" customHeight="1">
      <c r="A7" s="213">
        <v>3</v>
      </c>
      <c r="B7" s="147" t="s">
        <v>29</v>
      </c>
      <c r="C7" s="148" t="s">
        <v>798</v>
      </c>
      <c r="D7" s="153" t="s">
        <v>35</v>
      </c>
      <c r="E7" s="150" t="s">
        <v>28</v>
      </c>
      <c r="F7" s="151">
        <v>237438</v>
      </c>
      <c r="G7" s="252"/>
      <c r="H7" s="262"/>
      <c r="I7" s="540"/>
      <c r="J7" s="262"/>
      <c r="K7" s="262"/>
      <c r="L7" s="262"/>
      <c r="M7" s="262">
        <v>30</v>
      </c>
      <c r="N7" s="253">
        <v>1</v>
      </c>
      <c r="O7" s="253">
        <v>30</v>
      </c>
      <c r="P7" s="254"/>
      <c r="Q7" s="253">
        <v>1</v>
      </c>
      <c r="R7" s="245"/>
      <c r="S7" s="255"/>
      <c r="T7" s="256">
        <v>200</v>
      </c>
      <c r="U7" s="257"/>
      <c r="V7" s="258">
        <v>800</v>
      </c>
      <c r="W7" s="258"/>
      <c r="X7" s="258"/>
      <c r="Y7" s="259"/>
      <c r="Z7" s="260"/>
      <c r="AA7" s="260"/>
      <c r="AB7" s="261"/>
      <c r="AC7" s="261"/>
      <c r="AD7" s="242"/>
      <c r="AE7" s="571"/>
      <c r="AF7" s="498"/>
    </row>
    <row r="8" spans="1:33" ht="27.75" customHeight="1">
      <c r="A8" s="213">
        <v>4</v>
      </c>
      <c r="B8" s="7" t="s">
        <v>27</v>
      </c>
      <c r="C8" s="197" t="s">
        <v>799</v>
      </c>
      <c r="D8" s="25" t="s">
        <v>428</v>
      </c>
      <c r="E8" s="13" t="s">
        <v>28</v>
      </c>
      <c r="F8" s="10">
        <v>238614</v>
      </c>
      <c r="G8" s="263"/>
      <c r="H8" s="171"/>
      <c r="I8" s="171"/>
      <c r="J8" s="171"/>
      <c r="K8" s="171"/>
      <c r="L8" s="171"/>
      <c r="M8" s="213">
        <v>30</v>
      </c>
      <c r="N8" s="264"/>
      <c r="O8" s="264"/>
      <c r="P8" s="244"/>
      <c r="Q8" s="243"/>
      <c r="R8" s="245"/>
      <c r="S8" s="246"/>
      <c r="T8" s="247">
        <v>200</v>
      </c>
      <c r="U8" s="248"/>
      <c r="V8" s="249">
        <v>2400</v>
      </c>
      <c r="W8" s="249"/>
      <c r="X8" s="249"/>
      <c r="Y8" s="250">
        <v>12500</v>
      </c>
      <c r="Z8" s="249"/>
      <c r="AA8" s="249"/>
      <c r="AB8" s="251"/>
      <c r="AC8" s="251"/>
      <c r="AD8" s="242"/>
      <c r="AE8" s="315"/>
      <c r="AF8" s="498" t="s">
        <v>700</v>
      </c>
    </row>
    <row r="9" spans="1:33" s="483" customFormat="1" ht="27.75" customHeight="1">
      <c r="A9" s="213">
        <v>5</v>
      </c>
      <c r="B9" s="465" t="s">
        <v>29</v>
      </c>
      <c r="C9" s="466" t="s">
        <v>800</v>
      </c>
      <c r="D9" s="467" t="s">
        <v>449</v>
      </c>
      <c r="E9" s="468" t="s">
        <v>28</v>
      </c>
      <c r="F9" s="469">
        <v>238684</v>
      </c>
      <c r="G9" s="470"/>
      <c r="H9" s="471"/>
      <c r="I9" s="540"/>
      <c r="J9" s="471"/>
      <c r="K9" s="471">
        <v>1</v>
      </c>
      <c r="L9" s="471">
        <v>2</v>
      </c>
      <c r="M9" s="465">
        <v>30</v>
      </c>
      <c r="N9" s="472"/>
      <c r="O9" s="472"/>
      <c r="P9" s="473"/>
      <c r="Q9" s="243"/>
      <c r="R9" s="474"/>
      <c r="S9" s="475"/>
      <c r="T9" s="476"/>
      <c r="U9" s="477"/>
      <c r="V9" s="478">
        <v>1400</v>
      </c>
      <c r="W9" s="478"/>
      <c r="X9" s="478"/>
      <c r="Y9" s="479"/>
      <c r="Z9" s="478"/>
      <c r="AA9" s="478"/>
      <c r="AB9" s="480"/>
      <c r="AC9" s="480"/>
      <c r="AD9" s="481"/>
      <c r="AE9" s="482"/>
      <c r="AF9" s="498"/>
    </row>
    <row r="10" spans="1:33" ht="23.25" customHeight="1">
      <c r="A10" s="213">
        <v>6</v>
      </c>
      <c r="B10" s="213" t="s">
        <v>27</v>
      </c>
      <c r="C10" s="197" t="s">
        <v>801</v>
      </c>
      <c r="D10" s="25" t="s">
        <v>31</v>
      </c>
      <c r="E10" s="13" t="s">
        <v>28</v>
      </c>
      <c r="F10" s="214">
        <v>238846</v>
      </c>
      <c r="G10" s="263"/>
      <c r="H10" s="171"/>
      <c r="I10" s="171"/>
      <c r="J10" s="171"/>
      <c r="K10" s="171"/>
      <c r="L10" s="171"/>
      <c r="M10" s="213">
        <v>30</v>
      </c>
      <c r="N10" s="264"/>
      <c r="O10" s="264"/>
      <c r="P10" s="244"/>
      <c r="Q10" s="243"/>
      <c r="R10" s="245"/>
      <c r="S10" s="246"/>
      <c r="T10" s="247">
        <v>200</v>
      </c>
      <c r="U10" s="248"/>
      <c r="V10" s="249">
        <v>2400</v>
      </c>
      <c r="W10" s="249"/>
      <c r="X10" s="249"/>
      <c r="Y10" s="250">
        <v>12500</v>
      </c>
      <c r="Z10" s="249"/>
      <c r="AA10" s="249"/>
      <c r="AB10" s="251"/>
      <c r="AC10" s="251"/>
      <c r="AD10" s="242"/>
      <c r="AE10" s="133"/>
      <c r="AF10" s="498" t="s">
        <v>699</v>
      </c>
    </row>
    <row r="11" spans="1:33" s="483" customFormat="1" ht="23.25" customHeight="1">
      <c r="A11" s="213">
        <v>7</v>
      </c>
      <c r="B11" s="465" t="s">
        <v>29</v>
      </c>
      <c r="C11" s="466" t="s">
        <v>802</v>
      </c>
      <c r="D11" s="467" t="s">
        <v>42</v>
      </c>
      <c r="E11" s="468" t="s">
        <v>28</v>
      </c>
      <c r="F11" s="484">
        <v>238877</v>
      </c>
      <c r="G11" s="470"/>
      <c r="H11" s="471"/>
      <c r="I11" s="540"/>
      <c r="J11" s="540"/>
      <c r="K11" s="471"/>
      <c r="L11" s="471"/>
      <c r="M11" s="465">
        <v>30</v>
      </c>
      <c r="N11" s="472"/>
      <c r="O11" s="472"/>
      <c r="P11" s="473"/>
      <c r="Q11" s="243"/>
      <c r="R11" s="474"/>
      <c r="S11" s="475"/>
      <c r="T11" s="476">
        <v>200</v>
      </c>
      <c r="U11" s="477"/>
      <c r="V11" s="478">
        <v>1300</v>
      </c>
      <c r="W11" s="478"/>
      <c r="X11" s="478"/>
      <c r="Y11" s="479"/>
      <c r="Z11" s="478"/>
      <c r="AA11" s="478"/>
      <c r="AB11" s="480"/>
      <c r="AC11" s="480"/>
      <c r="AD11" s="481"/>
      <c r="AE11" s="315"/>
      <c r="AF11" s="498"/>
    </row>
    <row r="12" spans="1:33" s="272" customFormat="1" ht="23.25" customHeight="1">
      <c r="A12" s="213">
        <v>8</v>
      </c>
      <c r="B12" s="213" t="s">
        <v>27</v>
      </c>
      <c r="C12" s="197" t="s">
        <v>803</v>
      </c>
      <c r="D12" s="25" t="s">
        <v>582</v>
      </c>
      <c r="E12" s="13" t="s">
        <v>28</v>
      </c>
      <c r="F12" s="12">
        <v>239129</v>
      </c>
      <c r="G12" s="263"/>
      <c r="H12" s="171"/>
      <c r="I12" s="171"/>
      <c r="J12" s="171"/>
      <c r="K12" s="171">
        <v>1</v>
      </c>
      <c r="L12" s="171"/>
      <c r="M12" s="213">
        <v>30</v>
      </c>
      <c r="N12" s="264"/>
      <c r="O12" s="264"/>
      <c r="P12" s="244"/>
      <c r="Q12" s="307"/>
      <c r="R12" s="245"/>
      <c r="S12" s="246"/>
      <c r="T12" s="247"/>
      <c r="U12" s="248"/>
      <c r="V12" s="249">
        <v>2300</v>
      </c>
      <c r="W12" s="249"/>
      <c r="X12" s="249"/>
      <c r="Y12" s="250"/>
      <c r="Z12" s="249"/>
      <c r="AA12" s="249"/>
      <c r="AB12" s="251"/>
      <c r="AC12" s="251"/>
      <c r="AD12" s="271"/>
      <c r="AE12" s="315"/>
      <c r="AF12" s="498" t="s">
        <v>703</v>
      </c>
    </row>
    <row r="13" spans="1:33" s="387" customFormat="1" ht="23.4">
      <c r="A13" s="213">
        <v>9</v>
      </c>
      <c r="B13" s="213" t="s">
        <v>27</v>
      </c>
      <c r="C13" s="197" t="s">
        <v>804</v>
      </c>
      <c r="D13" s="25" t="s">
        <v>652</v>
      </c>
      <c r="E13" s="13" t="s">
        <v>28</v>
      </c>
      <c r="F13" s="10">
        <v>239610</v>
      </c>
      <c r="G13" s="504"/>
      <c r="H13" s="7"/>
      <c r="I13" s="7"/>
      <c r="J13" s="7"/>
      <c r="K13" s="504"/>
      <c r="L13" s="578"/>
      <c r="M13" s="7">
        <v>30</v>
      </c>
      <c r="N13" s="305"/>
      <c r="O13" s="305"/>
      <c r="P13" s="306"/>
      <c r="Q13" s="307"/>
      <c r="R13" s="308"/>
      <c r="S13" s="309"/>
      <c r="T13" s="247">
        <v>200</v>
      </c>
      <c r="U13" s="248"/>
      <c r="V13" s="249">
        <v>2400</v>
      </c>
      <c r="W13" s="249"/>
      <c r="X13" s="312">
        <v>1500</v>
      </c>
      <c r="Y13" s="313"/>
      <c r="Z13" s="312"/>
      <c r="AA13" s="312"/>
      <c r="AB13" s="251">
        <v>500</v>
      </c>
      <c r="AC13" s="314"/>
      <c r="AD13" s="500"/>
      <c r="AE13" s="315"/>
      <c r="AF13" s="133" t="s">
        <v>703</v>
      </c>
    </row>
    <row r="14" spans="1:33" s="387" customFormat="1" ht="23.4">
      <c r="A14" s="213">
        <v>10</v>
      </c>
      <c r="B14" s="213" t="s">
        <v>27</v>
      </c>
      <c r="C14" s="197" t="s">
        <v>805</v>
      </c>
      <c r="D14" s="25" t="s">
        <v>670</v>
      </c>
      <c r="E14" s="13" t="s">
        <v>28</v>
      </c>
      <c r="F14" s="10">
        <v>239729</v>
      </c>
      <c r="G14" s="504"/>
      <c r="H14" s="404"/>
      <c r="I14" s="504"/>
      <c r="J14" s="7"/>
      <c r="K14" s="7"/>
      <c r="L14" s="7"/>
      <c r="M14" s="7">
        <v>30</v>
      </c>
      <c r="N14" s="305"/>
      <c r="O14" s="305"/>
      <c r="P14" s="306"/>
      <c r="Q14" s="307"/>
      <c r="R14" s="308"/>
      <c r="S14" s="309"/>
      <c r="T14" s="247">
        <v>200</v>
      </c>
      <c r="U14" s="248"/>
      <c r="V14" s="249">
        <v>2400</v>
      </c>
      <c r="W14" s="249"/>
      <c r="X14" s="249"/>
      <c r="Y14" s="250">
        <v>12500</v>
      </c>
      <c r="Z14" s="312"/>
      <c r="AA14" s="312"/>
      <c r="AB14" s="251">
        <v>500</v>
      </c>
      <c r="AC14" s="314"/>
      <c r="AD14" s="500"/>
      <c r="AE14" s="315"/>
      <c r="AF14" s="133" t="s">
        <v>705</v>
      </c>
    </row>
    <row r="15" spans="1:33" s="387" customFormat="1" ht="23.4">
      <c r="A15" s="213">
        <v>11</v>
      </c>
      <c r="B15" s="213" t="s">
        <v>29</v>
      </c>
      <c r="C15" s="197" t="s">
        <v>806</v>
      </c>
      <c r="D15" s="25" t="s">
        <v>676</v>
      </c>
      <c r="E15" s="13" t="s">
        <v>28</v>
      </c>
      <c r="F15" s="10">
        <v>239786</v>
      </c>
      <c r="G15" s="504"/>
      <c r="H15" s="404"/>
      <c r="I15" s="7"/>
      <c r="J15" s="7"/>
      <c r="K15" s="7"/>
      <c r="L15" s="7"/>
      <c r="M15" s="7">
        <v>30</v>
      </c>
      <c r="N15" s="305"/>
      <c r="O15" s="305"/>
      <c r="P15" s="306"/>
      <c r="Q15" s="243"/>
      <c r="R15" s="308"/>
      <c r="S15" s="309"/>
      <c r="T15" s="310"/>
      <c r="U15" s="311"/>
      <c r="V15" s="249"/>
      <c r="W15" s="249"/>
      <c r="X15" s="249"/>
      <c r="Y15" s="313"/>
      <c r="Z15" s="312"/>
      <c r="AA15" s="312"/>
      <c r="AB15" s="251">
        <v>700</v>
      </c>
      <c r="AC15" s="314"/>
      <c r="AD15" s="500"/>
      <c r="AE15" s="315" t="s">
        <v>697</v>
      </c>
      <c r="AF15" s="133"/>
    </row>
    <row r="16" spans="1:33" s="387" customFormat="1" ht="23.4">
      <c r="A16" s="213">
        <v>12</v>
      </c>
      <c r="B16" s="213" t="s">
        <v>27</v>
      </c>
      <c r="C16" s="197" t="s">
        <v>807</v>
      </c>
      <c r="D16" s="25" t="s">
        <v>691</v>
      </c>
      <c r="E16" s="13" t="s">
        <v>28</v>
      </c>
      <c r="F16" s="10">
        <v>239874</v>
      </c>
      <c r="G16" s="504"/>
      <c r="H16" s="404"/>
      <c r="I16" s="7">
        <v>1</v>
      </c>
      <c r="J16" s="7"/>
      <c r="K16" s="7">
        <v>2</v>
      </c>
      <c r="L16" s="7">
        <v>5</v>
      </c>
      <c r="M16" s="7">
        <v>30</v>
      </c>
      <c r="N16" s="305"/>
      <c r="O16" s="305"/>
      <c r="P16" s="306"/>
      <c r="Q16" s="243"/>
      <c r="R16" s="308"/>
      <c r="S16" s="309"/>
      <c r="T16" s="310"/>
      <c r="U16" s="248"/>
      <c r="V16" s="249">
        <v>2100</v>
      </c>
      <c r="W16" s="249"/>
      <c r="X16" s="312">
        <v>1313</v>
      </c>
      <c r="Y16" s="250"/>
      <c r="Z16" s="312"/>
      <c r="AA16" s="312"/>
      <c r="AB16" s="251">
        <v>500</v>
      </c>
      <c r="AC16" s="314"/>
      <c r="AD16" s="500"/>
      <c r="AE16" s="315"/>
      <c r="AF16" s="133" t="s">
        <v>702</v>
      </c>
      <c r="AG16" s="526"/>
    </row>
    <row r="17" spans="1:32" s="557" customFormat="1" ht="23.4">
      <c r="A17" s="213">
        <v>13</v>
      </c>
      <c r="B17" s="213" t="s">
        <v>27</v>
      </c>
      <c r="C17" s="197" t="s">
        <v>808</v>
      </c>
      <c r="D17" s="25" t="s">
        <v>758</v>
      </c>
      <c r="E17" s="13" t="s">
        <v>28</v>
      </c>
      <c r="F17" s="10">
        <v>240134</v>
      </c>
      <c r="G17" s="558"/>
      <c r="H17" s="498"/>
      <c r="I17" s="133"/>
      <c r="J17" s="133"/>
      <c r="K17" s="533"/>
      <c r="L17" s="133"/>
      <c r="M17" s="213">
        <v>30</v>
      </c>
      <c r="N17" s="264"/>
      <c r="O17" s="264"/>
      <c r="P17" s="244"/>
      <c r="Q17" s="307"/>
      <c r="R17" s="245"/>
      <c r="S17" s="567"/>
      <c r="T17" s="247">
        <v>200</v>
      </c>
      <c r="U17" s="248"/>
      <c r="V17" s="249">
        <v>2400</v>
      </c>
      <c r="W17" s="249"/>
      <c r="X17" s="249"/>
      <c r="Y17" s="250"/>
      <c r="Z17" s="312"/>
      <c r="AA17" s="312"/>
      <c r="AB17" s="251">
        <v>500</v>
      </c>
      <c r="AC17" s="314"/>
      <c r="AD17" s="500"/>
      <c r="AE17" s="315"/>
      <c r="AF17" s="133" t="s">
        <v>701</v>
      </c>
    </row>
    <row r="18" spans="1:32" s="557" customFormat="1" ht="23.4">
      <c r="A18" s="133">
        <v>14</v>
      </c>
      <c r="B18" s="133" t="s">
        <v>27</v>
      </c>
      <c r="C18" s="572" t="s">
        <v>814</v>
      </c>
      <c r="D18" s="128" t="s">
        <v>767</v>
      </c>
      <c r="E18" s="499" t="s">
        <v>28</v>
      </c>
      <c r="F18" s="532">
        <v>240180</v>
      </c>
      <c r="G18" s="532">
        <v>240447</v>
      </c>
      <c r="H18" s="498"/>
      <c r="I18" s="133"/>
      <c r="J18" s="133"/>
      <c r="K18" s="533"/>
      <c r="L18" s="133"/>
      <c r="M18" s="133"/>
      <c r="N18" s="305"/>
      <c r="O18" s="305"/>
      <c r="P18" s="306"/>
      <c r="Q18" s="307"/>
      <c r="R18" s="308"/>
      <c r="S18" s="569"/>
      <c r="T18" s="310"/>
      <c r="U18" s="311"/>
      <c r="V18" s="312"/>
      <c r="W18" s="312"/>
      <c r="X18" s="312"/>
      <c r="Y18" s="313"/>
      <c r="Z18" s="312"/>
      <c r="AA18" s="312"/>
      <c r="AB18" s="314"/>
      <c r="AC18" s="314">
        <v>4000</v>
      </c>
      <c r="AD18" s="500"/>
      <c r="AE18" s="315" t="s">
        <v>836</v>
      </c>
      <c r="AF18" s="133" t="s">
        <v>703</v>
      </c>
    </row>
    <row r="19" spans="1:32" s="557" customFormat="1" ht="23.4">
      <c r="A19" s="213">
        <v>15</v>
      </c>
      <c r="B19" s="213" t="s">
        <v>27</v>
      </c>
      <c r="C19" s="197" t="s">
        <v>809</v>
      </c>
      <c r="D19" s="25" t="s">
        <v>770</v>
      </c>
      <c r="E19" s="13" t="s">
        <v>28</v>
      </c>
      <c r="F19" s="10">
        <v>240203</v>
      </c>
      <c r="G19" s="558"/>
      <c r="H19" s="213"/>
      <c r="I19" s="213">
        <v>2</v>
      </c>
      <c r="J19" s="213"/>
      <c r="K19" s="533"/>
      <c r="L19" s="133"/>
      <c r="M19" s="213">
        <v>30</v>
      </c>
      <c r="N19" s="264"/>
      <c r="O19" s="264"/>
      <c r="P19" s="244"/>
      <c r="Q19" s="243"/>
      <c r="R19" s="245"/>
      <c r="S19" s="567"/>
      <c r="T19" s="247"/>
      <c r="U19" s="248"/>
      <c r="V19" s="249">
        <v>2200</v>
      </c>
      <c r="W19" s="249"/>
      <c r="X19" s="312"/>
      <c r="Y19" s="250"/>
      <c r="Z19" s="312"/>
      <c r="AA19" s="312"/>
      <c r="AB19" s="251">
        <v>500</v>
      </c>
      <c r="AC19" s="314"/>
      <c r="AD19" s="500"/>
      <c r="AE19" s="315"/>
      <c r="AF19" s="133" t="s">
        <v>700</v>
      </c>
    </row>
    <row r="20" spans="1:32" s="557" customFormat="1" ht="23.4">
      <c r="A20" s="213">
        <v>16</v>
      </c>
      <c r="B20" s="213" t="s">
        <v>27</v>
      </c>
      <c r="C20" s="197" t="s">
        <v>810</v>
      </c>
      <c r="D20" s="25" t="s">
        <v>774</v>
      </c>
      <c r="E20" s="13" t="s">
        <v>28</v>
      </c>
      <c r="F20" s="214">
        <v>240254</v>
      </c>
      <c r="G20" s="558"/>
      <c r="H20" s="498"/>
      <c r="I20" s="133">
        <v>1</v>
      </c>
      <c r="J20" s="133"/>
      <c r="K20" s="533"/>
      <c r="L20" s="213">
        <v>2</v>
      </c>
      <c r="M20" s="213">
        <v>30</v>
      </c>
      <c r="N20" s="264"/>
      <c r="O20" s="264"/>
      <c r="P20" s="244"/>
      <c r="Q20" s="243"/>
      <c r="R20" s="245"/>
      <c r="S20" s="567"/>
      <c r="T20" s="247"/>
      <c r="U20" s="248"/>
      <c r="V20" s="249">
        <v>2300</v>
      </c>
      <c r="W20" s="249"/>
      <c r="X20" s="312">
        <v>1438</v>
      </c>
      <c r="Y20" s="250"/>
      <c r="Z20" s="312"/>
      <c r="AA20" s="312"/>
      <c r="AB20" s="251">
        <v>500</v>
      </c>
      <c r="AC20" s="314"/>
      <c r="AD20" s="500"/>
      <c r="AE20" s="315"/>
      <c r="AF20" s="133" t="s">
        <v>704</v>
      </c>
    </row>
    <row r="21" spans="1:32" s="557" customFormat="1" ht="23.4">
      <c r="A21" s="213">
        <v>17</v>
      </c>
      <c r="B21" s="213" t="s">
        <v>27</v>
      </c>
      <c r="C21" s="197" t="s">
        <v>811</v>
      </c>
      <c r="D21" s="25" t="s">
        <v>776</v>
      </c>
      <c r="E21" s="13" t="s">
        <v>28</v>
      </c>
      <c r="F21" s="214">
        <v>240280</v>
      </c>
      <c r="G21" s="558"/>
      <c r="H21" s="498"/>
      <c r="I21" s="133"/>
      <c r="J21" s="133"/>
      <c r="K21" s="533"/>
      <c r="L21" s="213"/>
      <c r="M21" s="213">
        <v>30</v>
      </c>
      <c r="N21" s="264"/>
      <c r="O21" s="264"/>
      <c r="P21" s="244"/>
      <c r="Q21" s="243"/>
      <c r="R21" s="245"/>
      <c r="S21" s="567"/>
      <c r="T21" s="247">
        <v>200</v>
      </c>
      <c r="U21" s="248"/>
      <c r="V21" s="249">
        <v>2400</v>
      </c>
      <c r="W21" s="249"/>
      <c r="X21" s="312">
        <v>1500</v>
      </c>
      <c r="Y21" s="250"/>
      <c r="Z21" s="312"/>
      <c r="AA21" s="312"/>
      <c r="AB21" s="251">
        <v>500</v>
      </c>
      <c r="AC21" s="314"/>
      <c r="AD21" s="500"/>
      <c r="AE21" s="315"/>
      <c r="AF21" s="133" t="s">
        <v>701</v>
      </c>
    </row>
    <row r="22" spans="1:32" s="557" customFormat="1" ht="23.4">
      <c r="A22" s="133">
        <v>18</v>
      </c>
      <c r="B22" s="133" t="s">
        <v>27</v>
      </c>
      <c r="C22" s="572" t="s">
        <v>812</v>
      </c>
      <c r="D22" s="128" t="s">
        <v>779</v>
      </c>
      <c r="E22" s="499" t="s">
        <v>28</v>
      </c>
      <c r="F22" s="532">
        <v>240291</v>
      </c>
      <c r="G22" s="532">
        <v>240431</v>
      </c>
      <c r="H22" s="498"/>
      <c r="I22" s="133"/>
      <c r="J22" s="133"/>
      <c r="K22" s="533"/>
      <c r="L22" s="133"/>
      <c r="M22" s="133"/>
      <c r="N22" s="305"/>
      <c r="O22" s="305"/>
      <c r="P22" s="306"/>
      <c r="Q22" s="307"/>
      <c r="R22" s="308"/>
      <c r="S22" s="569"/>
      <c r="T22" s="310"/>
      <c r="U22" s="311"/>
      <c r="V22" s="312"/>
      <c r="W22" s="312"/>
      <c r="X22" s="312"/>
      <c r="Y22" s="313"/>
      <c r="Z22" s="312"/>
      <c r="AA22" s="312"/>
      <c r="AB22" s="314"/>
      <c r="AC22" s="314">
        <v>2000</v>
      </c>
      <c r="AD22" s="500"/>
      <c r="AE22" s="315" t="s">
        <v>836</v>
      </c>
      <c r="AF22" s="133" t="s">
        <v>704</v>
      </c>
    </row>
    <row r="23" spans="1:32" s="557" customFormat="1" ht="23.4">
      <c r="A23" s="213">
        <v>19</v>
      </c>
      <c r="B23" s="213" t="s">
        <v>27</v>
      </c>
      <c r="C23" s="197" t="s">
        <v>813</v>
      </c>
      <c r="D23" s="25" t="s">
        <v>787</v>
      </c>
      <c r="E23" s="13" t="s">
        <v>28</v>
      </c>
      <c r="F23" s="214">
        <v>240344</v>
      </c>
      <c r="G23" s="558"/>
      <c r="H23" s="498"/>
      <c r="I23" s="133"/>
      <c r="J23" s="133"/>
      <c r="K23" s="533"/>
      <c r="L23" s="133"/>
      <c r="M23" s="213">
        <v>30</v>
      </c>
      <c r="N23" s="264"/>
      <c r="O23" s="264"/>
      <c r="P23" s="244"/>
      <c r="Q23" s="243"/>
      <c r="R23" s="245"/>
      <c r="S23" s="567"/>
      <c r="T23" s="247">
        <v>200</v>
      </c>
      <c r="U23" s="248"/>
      <c r="V23" s="249">
        <v>2400</v>
      </c>
      <c r="W23" s="249"/>
      <c r="X23" s="312"/>
      <c r="Y23" s="250"/>
      <c r="Z23" s="312"/>
      <c r="AA23" s="312"/>
      <c r="AB23" s="251">
        <v>500</v>
      </c>
      <c r="AC23" s="314"/>
      <c r="AD23" s="500"/>
      <c r="AE23" s="315"/>
      <c r="AF23" s="133" t="s">
        <v>705</v>
      </c>
    </row>
    <row r="24" spans="1:32" s="557" customFormat="1" ht="23.4">
      <c r="A24" s="213">
        <v>20</v>
      </c>
      <c r="B24" s="213" t="s">
        <v>27</v>
      </c>
      <c r="C24" s="197"/>
      <c r="D24" s="25" t="s">
        <v>816</v>
      </c>
      <c r="E24" s="13" t="s">
        <v>46</v>
      </c>
      <c r="F24" s="214">
        <v>240413</v>
      </c>
      <c r="G24" s="558"/>
      <c r="H24" s="404">
        <v>6</v>
      </c>
      <c r="I24" s="213"/>
      <c r="J24" s="213"/>
      <c r="K24" s="577"/>
      <c r="L24" s="213"/>
      <c r="M24" s="213">
        <v>18</v>
      </c>
      <c r="N24" s="264"/>
      <c r="O24" s="264"/>
      <c r="P24" s="244"/>
      <c r="Q24" s="243"/>
      <c r="R24" s="245"/>
      <c r="S24" s="567"/>
      <c r="T24" s="247"/>
      <c r="U24" s="248"/>
      <c r="V24" s="249">
        <v>1800</v>
      </c>
      <c r="W24" s="249"/>
      <c r="X24" s="312"/>
      <c r="Y24" s="250"/>
      <c r="Z24" s="312"/>
      <c r="AA24" s="312"/>
      <c r="AB24" s="251">
        <v>500</v>
      </c>
      <c r="AC24" s="314"/>
      <c r="AD24" s="500"/>
      <c r="AE24" s="315" t="s">
        <v>46</v>
      </c>
      <c r="AF24" s="133" t="s">
        <v>837</v>
      </c>
    </row>
    <row r="25" spans="1:32" s="557" customFormat="1" ht="23.4">
      <c r="A25" s="213">
        <v>21</v>
      </c>
      <c r="B25" s="213" t="s">
        <v>27</v>
      </c>
      <c r="C25" s="197"/>
      <c r="D25" s="25" t="s">
        <v>817</v>
      </c>
      <c r="E25" s="13" t="s">
        <v>46</v>
      </c>
      <c r="F25" s="214">
        <v>240413</v>
      </c>
      <c r="G25" s="558"/>
      <c r="H25" s="404">
        <v>6</v>
      </c>
      <c r="I25" s="213"/>
      <c r="J25" s="213"/>
      <c r="K25" s="577"/>
      <c r="L25" s="213"/>
      <c r="M25" s="213">
        <v>18</v>
      </c>
      <c r="N25" s="264"/>
      <c r="O25" s="264"/>
      <c r="P25" s="244"/>
      <c r="Q25" s="243"/>
      <c r="R25" s="245"/>
      <c r="S25" s="567"/>
      <c r="T25" s="247"/>
      <c r="U25" s="248"/>
      <c r="V25" s="249">
        <v>1800</v>
      </c>
      <c r="W25" s="249"/>
      <c r="X25" s="312"/>
      <c r="Y25" s="250"/>
      <c r="Z25" s="312"/>
      <c r="AA25" s="312"/>
      <c r="AB25" s="251">
        <v>500</v>
      </c>
      <c r="AC25" s="314"/>
      <c r="AD25" s="500"/>
      <c r="AE25" s="315" t="s">
        <v>46</v>
      </c>
      <c r="AF25" s="133" t="s">
        <v>702</v>
      </c>
    </row>
    <row r="26" spans="1:32" s="576" customFormat="1" ht="23.4">
      <c r="A26" s="133">
        <v>22</v>
      </c>
      <c r="B26" s="133" t="s">
        <v>27</v>
      </c>
      <c r="C26" s="572"/>
      <c r="D26" s="128" t="s">
        <v>832</v>
      </c>
      <c r="E26" s="499" t="s">
        <v>46</v>
      </c>
      <c r="F26" s="532">
        <v>240420</v>
      </c>
      <c r="G26" s="532">
        <v>240437</v>
      </c>
      <c r="H26" s="498"/>
      <c r="I26" s="533"/>
      <c r="J26" s="133"/>
      <c r="K26" s="533"/>
      <c r="L26" s="133"/>
      <c r="M26" s="133">
        <v>13</v>
      </c>
      <c r="N26" s="305"/>
      <c r="O26" s="305"/>
      <c r="P26" s="306"/>
      <c r="Q26" s="307"/>
      <c r="R26" s="308"/>
      <c r="S26" s="309"/>
      <c r="T26" s="310"/>
      <c r="U26" s="311"/>
      <c r="V26" s="312">
        <v>1300</v>
      </c>
      <c r="W26" s="312"/>
      <c r="X26" s="312"/>
      <c r="Y26" s="313"/>
      <c r="Z26" s="312"/>
      <c r="AA26" s="312"/>
      <c r="AB26" s="314"/>
      <c r="AC26" s="314"/>
      <c r="AD26" s="500"/>
      <c r="AE26" s="315" t="s">
        <v>820</v>
      </c>
      <c r="AF26" s="133" t="s">
        <v>829</v>
      </c>
    </row>
    <row r="27" spans="1:32" s="387" customFormat="1" ht="23.4">
      <c r="A27" s="213">
        <v>23</v>
      </c>
      <c r="B27" s="213" t="s">
        <v>27</v>
      </c>
      <c r="C27" s="8"/>
      <c r="D27" s="25" t="s">
        <v>826</v>
      </c>
      <c r="E27" s="13" t="s">
        <v>46</v>
      </c>
      <c r="F27" s="214">
        <v>240438</v>
      </c>
      <c r="G27" s="504"/>
      <c r="H27" s="404">
        <v>1</v>
      </c>
      <c r="I27" s="504"/>
      <c r="J27" s="7"/>
      <c r="K27" s="504"/>
      <c r="L27" s="7">
        <v>4</v>
      </c>
      <c r="M27" s="7">
        <v>23</v>
      </c>
      <c r="N27" s="305"/>
      <c r="O27" s="305"/>
      <c r="P27" s="306"/>
      <c r="Q27" s="243"/>
      <c r="R27" s="308"/>
      <c r="S27" s="309"/>
      <c r="T27" s="247"/>
      <c r="U27" s="311"/>
      <c r="V27" s="249">
        <v>2300</v>
      </c>
      <c r="W27" s="249"/>
      <c r="X27" s="312">
        <v>187</v>
      </c>
      <c r="Y27" s="313"/>
      <c r="Z27" s="312"/>
      <c r="AA27" s="312"/>
      <c r="AB27" s="251">
        <v>500</v>
      </c>
      <c r="AC27" s="314"/>
      <c r="AD27" s="500"/>
      <c r="AE27" s="315" t="s">
        <v>46</v>
      </c>
      <c r="AF27" s="133" t="s">
        <v>821</v>
      </c>
    </row>
    <row r="28" spans="1:32" s="387" customFormat="1" ht="23.4">
      <c r="A28" s="213">
        <v>24</v>
      </c>
      <c r="B28" s="213" t="s">
        <v>27</v>
      </c>
      <c r="C28" s="8"/>
      <c r="D28" s="25" t="s">
        <v>827</v>
      </c>
      <c r="E28" s="13" t="s">
        <v>46</v>
      </c>
      <c r="F28" s="214">
        <v>240441</v>
      </c>
      <c r="G28" s="504"/>
      <c r="H28" s="404"/>
      <c r="I28" s="504"/>
      <c r="J28" s="7"/>
      <c r="K28" s="504"/>
      <c r="L28" s="7"/>
      <c r="M28" s="7">
        <v>24</v>
      </c>
      <c r="N28" s="305"/>
      <c r="O28" s="305"/>
      <c r="P28" s="306"/>
      <c r="Q28" s="243"/>
      <c r="R28" s="308"/>
      <c r="S28" s="309"/>
      <c r="T28" s="247">
        <v>200</v>
      </c>
      <c r="U28" s="311"/>
      <c r="V28" s="249">
        <v>2400</v>
      </c>
      <c r="W28" s="249"/>
      <c r="X28" s="312"/>
      <c r="Y28" s="313"/>
      <c r="Z28" s="312"/>
      <c r="AA28" s="312"/>
      <c r="AB28" s="251">
        <v>500</v>
      </c>
      <c r="AC28" s="314"/>
      <c r="AD28" s="500"/>
      <c r="AE28" s="315" t="s">
        <v>46</v>
      </c>
      <c r="AF28" s="133" t="s">
        <v>704</v>
      </c>
    </row>
    <row r="29" spans="1:32" s="387" customFormat="1" ht="23.4">
      <c r="A29" s="213">
        <v>25</v>
      </c>
      <c r="B29" s="213" t="s">
        <v>27</v>
      </c>
      <c r="C29" s="8"/>
      <c r="D29" s="25" t="s">
        <v>828</v>
      </c>
      <c r="E29" s="13" t="s">
        <v>46</v>
      </c>
      <c r="F29" s="214">
        <v>240443</v>
      </c>
      <c r="G29" s="504"/>
      <c r="H29" s="404"/>
      <c r="I29" s="504"/>
      <c r="J29" s="7"/>
      <c r="K29" s="504"/>
      <c r="L29" s="7"/>
      <c r="M29" s="7">
        <v>24</v>
      </c>
      <c r="N29" s="305"/>
      <c r="O29" s="305"/>
      <c r="P29" s="306"/>
      <c r="Q29" s="243"/>
      <c r="R29" s="308"/>
      <c r="S29" s="309"/>
      <c r="T29" s="247">
        <v>200</v>
      </c>
      <c r="U29" s="311"/>
      <c r="V29" s="249">
        <v>2400</v>
      </c>
      <c r="W29" s="249"/>
      <c r="X29" s="312">
        <v>62</v>
      </c>
      <c r="Y29" s="313"/>
      <c r="Z29" s="312"/>
      <c r="AA29" s="312"/>
      <c r="AB29" s="251">
        <v>500</v>
      </c>
      <c r="AC29" s="314"/>
      <c r="AD29" s="500"/>
      <c r="AE29" s="315" t="s">
        <v>46</v>
      </c>
      <c r="AF29" s="498" t="s">
        <v>699</v>
      </c>
    </row>
    <row r="30" spans="1:32" s="387" customFormat="1" ht="23.4">
      <c r="A30" s="506"/>
      <c r="B30" s="506"/>
      <c r="C30" s="507"/>
      <c r="D30" s="513"/>
      <c r="E30" s="508"/>
      <c r="F30" s="574"/>
      <c r="G30" s="510"/>
      <c r="H30" s="531"/>
      <c r="I30" s="510"/>
      <c r="J30" s="511"/>
      <c r="K30" s="510"/>
      <c r="L30" s="511"/>
      <c r="M30" s="511"/>
      <c r="N30" s="514"/>
      <c r="O30" s="514"/>
      <c r="P30" s="515"/>
      <c r="Q30" s="516"/>
      <c r="R30" s="517"/>
      <c r="S30" s="518"/>
      <c r="T30" s="575"/>
      <c r="U30" s="519"/>
      <c r="V30" s="520"/>
      <c r="W30" s="520"/>
      <c r="X30" s="522"/>
      <c r="Y30" s="521"/>
      <c r="Z30" s="522"/>
      <c r="AA30" s="522"/>
      <c r="AB30" s="523"/>
      <c r="AC30" s="524"/>
      <c r="AD30" s="525"/>
      <c r="AE30" s="526"/>
      <c r="AF30" s="539"/>
    </row>
    <row r="31" spans="1:32" s="387" customFormat="1" ht="23.4">
      <c r="A31" s="506"/>
      <c r="B31" s="506"/>
      <c r="C31" s="507"/>
      <c r="D31" s="513"/>
      <c r="E31" s="508"/>
      <c r="F31" s="574"/>
      <c r="G31" s="510"/>
      <c r="H31" s="531"/>
      <c r="I31" s="510"/>
      <c r="J31" s="511"/>
      <c r="K31" s="510"/>
      <c r="L31" s="511"/>
      <c r="M31" s="511"/>
      <c r="N31" s="514"/>
      <c r="O31" s="514"/>
      <c r="P31" s="515"/>
      <c r="Q31" s="516"/>
      <c r="R31" s="517"/>
      <c r="S31" s="518"/>
      <c r="T31" s="575"/>
      <c r="U31" s="519"/>
      <c r="V31" s="520"/>
      <c r="W31" s="520"/>
      <c r="X31" s="522"/>
      <c r="Y31" s="521"/>
      <c r="Z31" s="522"/>
      <c r="AA31" s="522"/>
      <c r="AB31" s="523"/>
      <c r="AC31" s="524"/>
      <c r="AD31" s="525"/>
      <c r="AE31" s="526"/>
      <c r="AF31" s="539"/>
    </row>
    <row r="32" spans="1:32" s="387" customFormat="1" ht="23.4">
      <c r="A32" s="506"/>
      <c r="B32" s="506"/>
      <c r="C32" s="507"/>
      <c r="D32" s="513"/>
      <c r="E32" s="508"/>
      <c r="F32" s="509"/>
      <c r="G32" s="510"/>
      <c r="H32" s="531"/>
      <c r="I32" s="510"/>
      <c r="J32" s="511"/>
      <c r="K32" s="510"/>
      <c r="L32" s="511"/>
      <c r="M32" s="511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535"/>
    </row>
    <row r="33" spans="1:32" s="387" customFormat="1" ht="23.4">
      <c r="A33" s="506"/>
      <c r="B33" s="506"/>
      <c r="C33" s="507"/>
      <c r="D33" s="513"/>
      <c r="E33" s="508"/>
      <c r="F33" s="509"/>
      <c r="G33" s="510"/>
      <c r="H33" s="531"/>
      <c r="I33" s="510"/>
      <c r="J33" s="511"/>
      <c r="K33" s="510"/>
      <c r="L33" s="511"/>
      <c r="M33" s="511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535"/>
    </row>
    <row r="34" spans="1:32" s="16" customFormat="1">
      <c r="A34" s="14"/>
      <c r="B34" s="14"/>
      <c r="C34" s="15"/>
      <c r="E34" s="14"/>
      <c r="F34" s="14"/>
      <c r="AF34" s="535"/>
    </row>
    <row r="35" spans="1:32" s="16" customFormat="1" ht="23.4">
      <c r="A35" s="26" t="s">
        <v>371</v>
      </c>
      <c r="B35" s="4"/>
      <c r="C35" s="17"/>
      <c r="D35" s="18"/>
      <c r="E35" s="19"/>
      <c r="F35" s="22"/>
      <c r="AF35" s="535"/>
    </row>
    <row r="36" spans="1:32">
      <c r="E36" s="19"/>
      <c r="F36" s="22"/>
    </row>
    <row r="37" spans="1:32" ht="23.4">
      <c r="A37" s="26" t="s">
        <v>624</v>
      </c>
      <c r="B37" s="1"/>
      <c r="C37" s="2"/>
      <c r="E37" s="19"/>
    </row>
    <row r="38" spans="1:32" ht="23.4">
      <c r="A38" s="26" t="s">
        <v>838</v>
      </c>
      <c r="B38" s="20"/>
      <c r="C38" s="21"/>
      <c r="E38" s="23"/>
    </row>
    <row r="39" spans="1:32">
      <c r="A39" s="20"/>
      <c r="B39" s="20"/>
      <c r="C39" s="21"/>
      <c r="E39" s="23"/>
    </row>
    <row r="40" spans="1:32" ht="23.4">
      <c r="A40" s="1" t="s">
        <v>47</v>
      </c>
      <c r="B40" s="1"/>
      <c r="C40" s="2"/>
      <c r="E40" s="19"/>
    </row>
    <row r="41" spans="1:32" ht="23.4">
      <c r="A41" s="1" t="s">
        <v>48</v>
      </c>
      <c r="B41" s="1"/>
      <c r="C41" s="2"/>
      <c r="E41" s="19"/>
    </row>
    <row r="42" spans="1:32" ht="23.4">
      <c r="A42" s="1" t="s">
        <v>49</v>
      </c>
      <c r="B42" s="1"/>
      <c r="C42" s="2"/>
      <c r="E42" s="19"/>
    </row>
    <row r="43" spans="1:32" ht="23.4">
      <c r="A43" s="1" t="s">
        <v>50</v>
      </c>
      <c r="B43" s="1"/>
      <c r="C43" s="2"/>
      <c r="E43" s="19"/>
    </row>
    <row r="44" spans="1:32" ht="23.4">
      <c r="A44" s="1" t="s">
        <v>51</v>
      </c>
      <c r="B44" s="1"/>
      <c r="C44" s="2"/>
      <c r="E44" s="19"/>
    </row>
    <row r="45" spans="1:32" ht="23.4">
      <c r="A45" s="1" t="s">
        <v>52</v>
      </c>
      <c r="B45" s="1"/>
      <c r="C45" s="2"/>
      <c r="E45" s="19"/>
    </row>
    <row r="46" spans="1:32" ht="23.4">
      <c r="A46" s="1" t="s">
        <v>53</v>
      </c>
      <c r="B46" s="1"/>
      <c r="C46" s="2"/>
      <c r="E46" s="19"/>
    </row>
    <row r="47" spans="1:32" ht="23.4">
      <c r="A47" s="1" t="s">
        <v>54</v>
      </c>
      <c r="B47" s="1"/>
      <c r="C47" s="2"/>
      <c r="E47" s="19"/>
    </row>
    <row r="48" spans="1:32" ht="23.4">
      <c r="A48" s="1" t="s">
        <v>55</v>
      </c>
      <c r="B48" s="1"/>
      <c r="C48" s="2"/>
      <c r="E48" s="19"/>
    </row>
  </sheetData>
  <mergeCells count="26">
    <mergeCell ref="U3:U4"/>
    <mergeCell ref="W3:W4"/>
    <mergeCell ref="X3:X4"/>
    <mergeCell ref="Y3:Y4"/>
    <mergeCell ref="Z3:Z4"/>
    <mergeCell ref="AA3:AA4"/>
    <mergeCell ref="T3:T4"/>
    <mergeCell ref="S3:S4"/>
    <mergeCell ref="I3:L3"/>
    <mergeCell ref="N3:O3"/>
    <mergeCell ref="AE3:AE4"/>
    <mergeCell ref="AB3:AC3"/>
    <mergeCell ref="P3:P4"/>
    <mergeCell ref="Q3:Q4"/>
    <mergeCell ref="R3:R4"/>
    <mergeCell ref="AD3:AD4"/>
    <mergeCell ref="AF3:AF4"/>
    <mergeCell ref="A3:A4"/>
    <mergeCell ref="C3:C4"/>
    <mergeCell ref="D3:D4"/>
    <mergeCell ref="E3:E4"/>
    <mergeCell ref="M3:M4"/>
    <mergeCell ref="V3:V4"/>
    <mergeCell ref="F3:F4"/>
    <mergeCell ref="G3:G4"/>
    <mergeCell ref="H3:H4"/>
  </mergeCells>
  <phoneticPr fontId="0" type="noConversion"/>
  <pageMargins left="0.11811023622047245" right="0.19685039370078741" top="0.23622047244094491" bottom="0.15748031496062992" header="0.19685039370078741" footer="0.15748031496062992"/>
  <pageSetup paperSize="9" scale="48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29" sqref="N29"/>
    </sheetView>
  </sheetViews>
  <sheetFormatPr defaultColWidth="9.33203125" defaultRowHeight="23.4"/>
  <cols>
    <col min="1" max="1" width="4.88671875" style="165" customWidth="1"/>
    <col min="2" max="2" width="25.109375" style="165" bestFit="1" customWidth="1"/>
    <col min="3" max="3" width="10" style="165" customWidth="1"/>
    <col min="4" max="4" width="9.109375" style="165" hidden="1" customWidth="1"/>
    <col min="5" max="5" width="9.109375" style="24" customWidth="1"/>
    <col min="6" max="7" width="9.109375" style="165" customWidth="1"/>
    <col min="8" max="10" width="9.109375" style="165" hidden="1" customWidth="1"/>
    <col min="11" max="11" width="9.109375" style="165" customWidth="1"/>
    <col min="12" max="12" width="9.109375" style="165" hidden="1" customWidth="1"/>
    <col min="13" max="13" width="9.109375" style="165" customWidth="1"/>
    <col min="14" max="14" width="10.88671875" style="165" customWidth="1"/>
    <col min="15" max="15" width="9.33203125" style="165" customWidth="1"/>
    <col min="16" max="16" width="11" style="165" customWidth="1"/>
    <col min="17" max="17" width="14.109375" style="165" customWidth="1"/>
    <col min="18" max="16384" width="9.33203125" style="165"/>
  </cols>
  <sheetData>
    <row r="1" spans="1:17">
      <c r="A1" s="165" t="s">
        <v>56</v>
      </c>
    </row>
    <row r="2" spans="1:17">
      <c r="A2" s="165" t="s">
        <v>830</v>
      </c>
    </row>
    <row r="3" spans="1:17" s="170" customFormat="1">
      <c r="A3" s="166" t="s">
        <v>57</v>
      </c>
      <c r="B3" s="166" t="s">
        <v>3</v>
      </c>
      <c r="C3" s="167" t="s">
        <v>58</v>
      </c>
      <c r="D3" s="167" t="s">
        <v>59</v>
      </c>
      <c r="E3" s="527" t="s">
        <v>60</v>
      </c>
      <c r="F3" s="167" t="s">
        <v>61</v>
      </c>
      <c r="G3" s="167" t="s">
        <v>62</v>
      </c>
      <c r="H3" s="566" t="s">
        <v>768</v>
      </c>
      <c r="I3" s="167" t="s">
        <v>685</v>
      </c>
      <c r="J3" s="167" t="s">
        <v>446</v>
      </c>
      <c r="K3" s="167" t="s">
        <v>786</v>
      </c>
      <c r="L3" s="167" t="s">
        <v>748</v>
      </c>
      <c r="M3" s="168" t="s">
        <v>64</v>
      </c>
      <c r="N3" s="166" t="s">
        <v>65</v>
      </c>
    </row>
    <row r="4" spans="1:17" s="24" customFormat="1" ht="23.25" customHeight="1">
      <c r="A4" s="171">
        <v>1</v>
      </c>
      <c r="B4" s="172" t="s">
        <v>741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83">
        <v>8</v>
      </c>
      <c r="N4" s="173">
        <f t="shared" ref="N4:N12" si="0">SUM(C4:M4)</f>
        <v>8</v>
      </c>
    </row>
    <row r="5" spans="1:17" s="178" customFormat="1" ht="23.25" customHeight="1">
      <c r="A5" s="171">
        <v>2</v>
      </c>
      <c r="B5" s="174" t="s">
        <v>33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6">
        <v>8</v>
      </c>
      <c r="N5" s="177">
        <f t="shared" si="0"/>
        <v>8</v>
      </c>
    </row>
    <row r="6" spans="1:17" s="178" customFormat="1" ht="23.25" customHeight="1">
      <c r="A6" s="171">
        <v>3</v>
      </c>
      <c r="B6" s="174" t="s">
        <v>35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6">
        <v>8</v>
      </c>
      <c r="N6" s="177">
        <f t="shared" si="0"/>
        <v>8</v>
      </c>
    </row>
    <row r="7" spans="1:17" s="24" customFormat="1" ht="23.25" customHeight="1">
      <c r="A7" s="171">
        <v>4</v>
      </c>
      <c r="B7" s="182" t="s">
        <v>428</v>
      </c>
      <c r="C7" s="173">
        <v>145</v>
      </c>
      <c r="D7" s="173"/>
      <c r="E7" s="173"/>
      <c r="F7" s="173"/>
      <c r="G7" s="173"/>
      <c r="H7" s="173"/>
      <c r="I7" s="173"/>
      <c r="J7" s="173"/>
      <c r="K7" s="173"/>
      <c r="L7" s="173"/>
      <c r="M7" s="183">
        <v>8</v>
      </c>
      <c r="N7" s="173">
        <f t="shared" si="0"/>
        <v>153</v>
      </c>
    </row>
    <row r="8" spans="1:17" s="181" customFormat="1" ht="23.25" customHeight="1">
      <c r="A8" s="171">
        <v>5</v>
      </c>
      <c r="B8" s="174" t="s">
        <v>448</v>
      </c>
      <c r="C8" s="177"/>
      <c r="D8" s="177"/>
      <c r="E8" s="177">
        <v>202</v>
      </c>
      <c r="F8" s="177"/>
      <c r="G8" s="177"/>
      <c r="H8" s="177"/>
      <c r="I8" s="177"/>
      <c r="J8" s="177"/>
      <c r="K8" s="177"/>
      <c r="L8" s="177"/>
      <c r="M8" s="179">
        <v>8</v>
      </c>
      <c r="N8" s="177">
        <f t="shared" si="0"/>
        <v>210</v>
      </c>
    </row>
    <row r="9" spans="1:17" s="24" customFormat="1" ht="23.25" customHeight="1">
      <c r="A9" s="171">
        <v>6</v>
      </c>
      <c r="B9" s="25" t="s">
        <v>484</v>
      </c>
      <c r="C9" s="173">
        <v>278</v>
      </c>
      <c r="D9" s="173"/>
      <c r="E9" s="173"/>
      <c r="F9" s="173"/>
      <c r="G9" s="173"/>
      <c r="H9" s="173"/>
      <c r="I9" s="173"/>
      <c r="J9" s="173"/>
      <c r="K9" s="173"/>
      <c r="L9" s="173"/>
      <c r="M9" s="183">
        <v>8</v>
      </c>
      <c r="N9" s="173">
        <f t="shared" si="0"/>
        <v>286</v>
      </c>
    </row>
    <row r="10" spans="1:17" s="24" customFormat="1" ht="23.25" customHeight="1">
      <c r="A10" s="171">
        <v>7</v>
      </c>
      <c r="B10" s="296" t="s">
        <v>42</v>
      </c>
      <c r="C10" s="177">
        <v>24</v>
      </c>
      <c r="D10" s="177"/>
      <c r="E10" s="177">
        <v>85</v>
      </c>
      <c r="F10" s="177"/>
      <c r="G10" s="177"/>
      <c r="H10" s="177"/>
      <c r="I10" s="177"/>
      <c r="J10" s="177"/>
      <c r="K10" s="177"/>
      <c r="L10" s="177"/>
      <c r="M10" s="179">
        <v>8</v>
      </c>
      <c r="N10" s="177">
        <f t="shared" si="0"/>
        <v>117</v>
      </c>
    </row>
    <row r="11" spans="1:17" s="24" customFormat="1" ht="23.25" customHeight="1">
      <c r="A11" s="171">
        <v>8</v>
      </c>
      <c r="B11" s="25" t="s">
        <v>582</v>
      </c>
      <c r="C11" s="173">
        <v>40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83">
        <v>8</v>
      </c>
      <c r="N11" s="173">
        <f t="shared" si="0"/>
        <v>48</v>
      </c>
    </row>
    <row r="12" spans="1:17" s="24" customFormat="1" ht="23.25" customHeight="1">
      <c r="A12" s="171">
        <v>9</v>
      </c>
      <c r="B12" s="25" t="s">
        <v>652</v>
      </c>
      <c r="C12" s="173">
        <v>51</v>
      </c>
      <c r="D12" s="173"/>
      <c r="E12" s="173"/>
      <c r="F12" s="173">
        <v>200</v>
      </c>
      <c r="G12" s="173"/>
      <c r="H12" s="173"/>
      <c r="I12" s="173"/>
      <c r="J12" s="173"/>
      <c r="K12" s="173"/>
      <c r="L12" s="173"/>
      <c r="M12" s="183">
        <v>8</v>
      </c>
      <c r="N12" s="173">
        <f t="shared" si="0"/>
        <v>259</v>
      </c>
      <c r="O12" s="497"/>
      <c r="P12" s="497"/>
      <c r="Q12" s="512"/>
    </row>
    <row r="13" spans="1:17" s="24" customFormat="1" ht="23.25" customHeight="1">
      <c r="A13" s="171">
        <v>10</v>
      </c>
      <c r="B13" s="25" t="s">
        <v>670</v>
      </c>
      <c r="C13" s="173">
        <v>407</v>
      </c>
      <c r="D13" s="173"/>
      <c r="E13" s="173">
        <v>160</v>
      </c>
      <c r="F13" s="173"/>
      <c r="G13" s="173"/>
      <c r="H13" s="173"/>
      <c r="I13" s="173"/>
      <c r="J13" s="173"/>
      <c r="K13" s="173"/>
      <c r="L13" s="173"/>
      <c r="M13" s="183">
        <v>8</v>
      </c>
      <c r="N13" s="173">
        <f t="shared" ref="N13:N18" si="1">SUM(C13:M13)</f>
        <v>575</v>
      </c>
      <c r="O13" s="497"/>
      <c r="P13" s="497"/>
      <c r="Q13" s="512"/>
    </row>
    <row r="14" spans="1:17" s="24" customFormat="1" ht="23.25" customHeight="1">
      <c r="A14" s="171">
        <v>11</v>
      </c>
      <c r="B14" s="25" t="s">
        <v>676</v>
      </c>
      <c r="C14" s="173"/>
      <c r="D14" s="173"/>
      <c r="E14" s="173"/>
      <c r="F14" s="173">
        <v>300</v>
      </c>
      <c r="G14" s="173"/>
      <c r="H14" s="173"/>
      <c r="I14" s="173"/>
      <c r="J14" s="173"/>
      <c r="K14" s="173">
        <v>6</v>
      </c>
      <c r="L14" s="173"/>
      <c r="M14" s="183">
        <v>8</v>
      </c>
      <c r="N14" s="173">
        <f t="shared" si="1"/>
        <v>314</v>
      </c>
      <c r="O14" s="497"/>
      <c r="P14" s="497"/>
      <c r="Q14" s="512"/>
    </row>
    <row r="15" spans="1:17" s="24" customFormat="1" ht="23.25" customHeight="1">
      <c r="A15" s="171">
        <v>12</v>
      </c>
      <c r="B15" s="25" t="s">
        <v>690</v>
      </c>
      <c r="C15" s="173">
        <v>127</v>
      </c>
      <c r="D15" s="173"/>
      <c r="E15" s="173"/>
      <c r="F15" s="173"/>
      <c r="G15" s="173"/>
      <c r="H15" s="173"/>
      <c r="I15" s="173"/>
      <c r="J15" s="173"/>
      <c r="K15" s="173"/>
      <c r="L15" s="173"/>
      <c r="M15" s="183">
        <v>8</v>
      </c>
      <c r="N15" s="173">
        <f t="shared" si="1"/>
        <v>135</v>
      </c>
      <c r="O15" s="497"/>
      <c r="P15" s="497"/>
      <c r="Q15" s="512"/>
    </row>
    <row r="16" spans="1:17" s="24" customFormat="1" ht="23.25" customHeight="1">
      <c r="A16" s="171">
        <v>13</v>
      </c>
      <c r="B16" s="25" t="s">
        <v>758</v>
      </c>
      <c r="C16" s="173">
        <f>108+29+5</f>
        <v>142</v>
      </c>
      <c r="D16" s="173"/>
      <c r="E16" s="173">
        <v>96</v>
      </c>
      <c r="F16" s="173">
        <v>300</v>
      </c>
      <c r="G16" s="173"/>
      <c r="H16" s="173"/>
      <c r="I16" s="173"/>
      <c r="J16" s="173"/>
      <c r="K16" s="173">
        <v>3</v>
      </c>
      <c r="L16" s="173"/>
      <c r="M16" s="183">
        <v>8</v>
      </c>
      <c r="N16" s="173">
        <f t="shared" si="1"/>
        <v>549</v>
      </c>
      <c r="O16" s="497"/>
      <c r="Q16" s="537"/>
    </row>
    <row r="17" spans="1:17" s="24" customFormat="1" ht="23.25" customHeight="1">
      <c r="A17" s="171">
        <v>14</v>
      </c>
      <c r="B17" s="25" t="s">
        <v>767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83">
        <v>8</v>
      </c>
      <c r="N17" s="173">
        <f t="shared" si="1"/>
        <v>8</v>
      </c>
      <c r="Q17" s="537"/>
    </row>
    <row r="18" spans="1:17" s="24" customFormat="1" ht="23.25" customHeight="1">
      <c r="A18" s="171">
        <v>15</v>
      </c>
      <c r="B18" s="25" t="s">
        <v>770</v>
      </c>
      <c r="C18" s="173">
        <v>138</v>
      </c>
      <c r="D18" s="173"/>
      <c r="E18" s="173">
        <f>119+146</f>
        <v>265</v>
      </c>
      <c r="F18" s="173"/>
      <c r="G18" s="173"/>
      <c r="H18" s="173"/>
      <c r="I18" s="173"/>
      <c r="J18" s="173"/>
      <c r="K18" s="173"/>
      <c r="L18" s="173"/>
      <c r="M18" s="183">
        <v>8</v>
      </c>
      <c r="N18" s="173">
        <f t="shared" si="1"/>
        <v>411</v>
      </c>
      <c r="Q18" s="537"/>
    </row>
    <row r="19" spans="1:17" s="24" customFormat="1" ht="23.25" customHeight="1">
      <c r="A19" s="171">
        <v>16</v>
      </c>
      <c r="B19" s="25" t="s">
        <v>774</v>
      </c>
      <c r="C19" s="173">
        <v>711</v>
      </c>
      <c r="D19" s="173"/>
      <c r="E19" s="173"/>
      <c r="F19" s="173"/>
      <c r="G19" s="173">
        <v>125</v>
      </c>
      <c r="H19" s="173"/>
      <c r="I19" s="173"/>
      <c r="J19" s="173"/>
      <c r="K19" s="173"/>
      <c r="L19" s="173"/>
      <c r="M19" s="183">
        <v>8</v>
      </c>
      <c r="N19" s="173">
        <f t="shared" ref="N19:N28" si="2">SUM(C19:M19)</f>
        <v>844</v>
      </c>
      <c r="Q19" s="537"/>
    </row>
    <row r="20" spans="1:17" s="24" customFormat="1" ht="23.25" customHeight="1">
      <c r="A20" s="171">
        <v>17</v>
      </c>
      <c r="B20" s="25" t="s">
        <v>776</v>
      </c>
      <c r="C20" s="173">
        <v>108</v>
      </c>
      <c r="D20" s="173"/>
      <c r="E20" s="173">
        <v>140</v>
      </c>
      <c r="F20" s="173"/>
      <c r="G20" s="173"/>
      <c r="H20" s="173"/>
      <c r="I20" s="173"/>
      <c r="J20" s="173"/>
      <c r="K20" s="173"/>
      <c r="L20" s="173"/>
      <c r="M20" s="183">
        <v>8</v>
      </c>
      <c r="N20" s="173">
        <f t="shared" si="2"/>
        <v>256</v>
      </c>
      <c r="Q20" s="537"/>
    </row>
    <row r="21" spans="1:17" s="497" customFormat="1" ht="23.25" customHeight="1">
      <c r="A21" s="551">
        <v>18</v>
      </c>
      <c r="B21" s="128" t="s">
        <v>779</v>
      </c>
      <c r="C21" s="494"/>
      <c r="D21" s="494"/>
      <c r="E21" s="494"/>
      <c r="F21" s="494"/>
      <c r="G21" s="494"/>
      <c r="H21" s="494"/>
      <c r="I21" s="494"/>
      <c r="J21" s="494"/>
      <c r="K21" s="494">
        <v>12</v>
      </c>
      <c r="L21" s="494"/>
      <c r="M21" s="496">
        <v>8</v>
      </c>
      <c r="N21" s="494">
        <f t="shared" si="2"/>
        <v>20</v>
      </c>
      <c r="Q21" s="512"/>
    </row>
    <row r="22" spans="1:17" s="24" customFormat="1" ht="23.25" customHeight="1">
      <c r="A22" s="171">
        <v>19</v>
      </c>
      <c r="B22" s="25" t="s">
        <v>787</v>
      </c>
      <c r="C22" s="173">
        <v>407</v>
      </c>
      <c r="D22" s="173"/>
      <c r="E22" s="173"/>
      <c r="F22" s="173">
        <v>300</v>
      </c>
      <c r="G22" s="173"/>
      <c r="H22" s="173"/>
      <c r="I22" s="173"/>
      <c r="J22" s="173"/>
      <c r="K22" s="173"/>
      <c r="L22" s="173"/>
      <c r="M22" s="183">
        <v>8</v>
      </c>
      <c r="N22" s="173">
        <f t="shared" si="2"/>
        <v>715</v>
      </c>
      <c r="O22" s="497"/>
      <c r="Q22" s="537"/>
    </row>
    <row r="23" spans="1:17" s="24" customFormat="1" ht="23.25" customHeight="1">
      <c r="A23" s="171">
        <v>20</v>
      </c>
      <c r="B23" s="25" t="s">
        <v>816</v>
      </c>
      <c r="C23" s="173">
        <f>21+1+23+19+39</f>
        <v>103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83">
        <v>8</v>
      </c>
      <c r="N23" s="173">
        <f t="shared" si="2"/>
        <v>111</v>
      </c>
      <c r="O23" s="497"/>
      <c r="Q23" s="537"/>
    </row>
    <row r="24" spans="1:17" s="24" customFormat="1" ht="23.25" customHeight="1">
      <c r="A24" s="171">
        <v>21</v>
      </c>
      <c r="B24" s="25" t="s">
        <v>817</v>
      </c>
      <c r="C24" s="173">
        <v>89</v>
      </c>
      <c r="D24" s="173"/>
      <c r="E24" s="173"/>
      <c r="F24" s="173"/>
      <c r="G24" s="173">
        <v>120</v>
      </c>
      <c r="H24" s="173"/>
      <c r="I24" s="173"/>
      <c r="J24" s="173"/>
      <c r="K24" s="173"/>
      <c r="L24" s="173"/>
      <c r="M24" s="183">
        <v>8</v>
      </c>
      <c r="N24" s="173">
        <f t="shared" si="2"/>
        <v>217</v>
      </c>
      <c r="O24" s="497"/>
      <c r="Q24" s="537"/>
    </row>
    <row r="25" spans="1:17" s="497" customFormat="1" ht="23.25" customHeight="1">
      <c r="A25" s="551">
        <v>22</v>
      </c>
      <c r="B25" s="128" t="s">
        <v>832</v>
      </c>
      <c r="C25" s="494">
        <f>315+107</f>
        <v>422</v>
      </c>
      <c r="D25" s="494"/>
      <c r="E25" s="494"/>
      <c r="F25" s="494"/>
      <c r="G25" s="494"/>
      <c r="H25" s="494"/>
      <c r="I25" s="494"/>
      <c r="J25" s="494"/>
      <c r="K25" s="494"/>
      <c r="L25" s="494"/>
      <c r="M25" s="496"/>
      <c r="N25" s="494">
        <f t="shared" si="2"/>
        <v>422</v>
      </c>
      <c r="O25" s="497" t="s">
        <v>818</v>
      </c>
      <c r="Q25" s="512"/>
    </row>
    <row r="26" spans="1:17" s="24" customFormat="1" ht="23.25" customHeight="1">
      <c r="A26" s="171">
        <v>23</v>
      </c>
      <c r="B26" s="25" t="s">
        <v>826</v>
      </c>
      <c r="C26" s="173">
        <v>193</v>
      </c>
      <c r="D26" s="173"/>
      <c r="E26" s="173"/>
      <c r="F26" s="173"/>
      <c r="G26" s="173">
        <v>120</v>
      </c>
      <c r="H26" s="173"/>
      <c r="I26" s="173"/>
      <c r="J26" s="173"/>
      <c r="K26" s="173"/>
      <c r="L26" s="173"/>
      <c r="M26" s="183">
        <v>8</v>
      </c>
      <c r="N26" s="173">
        <f t="shared" si="2"/>
        <v>321</v>
      </c>
      <c r="O26" s="497"/>
      <c r="Q26" s="537"/>
    </row>
    <row r="27" spans="1:17" s="24" customFormat="1" ht="23.25" customHeight="1">
      <c r="A27" s="171">
        <v>24</v>
      </c>
      <c r="B27" s="25" t="s">
        <v>827</v>
      </c>
      <c r="C27" s="173">
        <f>627+3</f>
        <v>630</v>
      </c>
      <c r="D27" s="173"/>
      <c r="E27" s="173"/>
      <c r="F27" s="173"/>
      <c r="G27" s="173"/>
      <c r="H27" s="173"/>
      <c r="I27" s="173"/>
      <c r="J27" s="173"/>
      <c r="K27" s="173"/>
      <c r="L27" s="173"/>
      <c r="M27" s="183">
        <v>8</v>
      </c>
      <c r="N27" s="173">
        <f t="shared" si="2"/>
        <v>638</v>
      </c>
      <c r="O27" s="497"/>
      <c r="Q27" s="537"/>
    </row>
    <row r="28" spans="1:17" s="24" customFormat="1" ht="23.25" customHeight="1">
      <c r="A28" s="171">
        <v>25</v>
      </c>
      <c r="B28" s="25" t="s">
        <v>828</v>
      </c>
      <c r="C28" s="173">
        <f>17+201+99</f>
        <v>317</v>
      </c>
      <c r="D28" s="173"/>
      <c r="E28" s="173"/>
      <c r="F28" s="173"/>
      <c r="G28" s="173"/>
      <c r="H28" s="173"/>
      <c r="I28" s="173"/>
      <c r="J28" s="173"/>
      <c r="K28" s="173"/>
      <c r="L28" s="173"/>
      <c r="M28" s="183">
        <v>8</v>
      </c>
      <c r="N28" s="173">
        <f t="shared" si="2"/>
        <v>325</v>
      </c>
      <c r="O28" s="497"/>
      <c r="Q28" s="537"/>
    </row>
    <row r="29" spans="1:17" s="24" customFormat="1" ht="23.25" customHeight="1">
      <c r="C29" s="552">
        <f t="shared" ref="C29:N29" si="3">SUM(C4:C28)</f>
        <v>4332</v>
      </c>
      <c r="D29" s="552">
        <f t="shared" si="3"/>
        <v>0</v>
      </c>
      <c r="E29" s="552">
        <f t="shared" si="3"/>
        <v>948</v>
      </c>
      <c r="F29" s="552">
        <f t="shared" si="3"/>
        <v>1100</v>
      </c>
      <c r="G29" s="552">
        <f t="shared" si="3"/>
        <v>365</v>
      </c>
      <c r="H29" s="552">
        <f t="shared" si="3"/>
        <v>0</v>
      </c>
      <c r="I29" s="552">
        <f t="shared" si="3"/>
        <v>0</v>
      </c>
      <c r="J29" s="552">
        <f t="shared" si="3"/>
        <v>0</v>
      </c>
      <c r="K29" s="552">
        <f t="shared" si="3"/>
        <v>21</v>
      </c>
      <c r="L29" s="552">
        <f t="shared" si="3"/>
        <v>0</v>
      </c>
      <c r="M29" s="552">
        <f t="shared" si="3"/>
        <v>192</v>
      </c>
      <c r="N29" s="552">
        <f t="shared" si="3"/>
        <v>6958</v>
      </c>
    </row>
    <row r="30" spans="1:17" s="24" customFormat="1" ht="23.25" customHeight="1">
      <c r="C30" s="541"/>
      <c r="D30" s="541"/>
      <c r="E30" s="541"/>
      <c r="F30" s="541"/>
      <c r="G30" s="541"/>
      <c r="H30" s="541"/>
      <c r="I30" s="541"/>
      <c r="J30" s="541"/>
      <c r="K30" s="541"/>
      <c r="L30" s="541"/>
      <c r="M30" s="541"/>
      <c r="N30" s="541"/>
    </row>
    <row r="31" spans="1:17" s="24" customFormat="1" ht="23.25" customHeight="1">
      <c r="C31" s="541"/>
      <c r="D31" s="541"/>
      <c r="E31" s="541"/>
      <c r="F31" s="541"/>
      <c r="G31" s="541"/>
      <c r="H31" s="541"/>
      <c r="I31" s="541"/>
      <c r="J31" s="541"/>
      <c r="K31" s="541"/>
      <c r="L31" s="541"/>
      <c r="M31" s="541"/>
      <c r="N31" s="541"/>
    </row>
    <row r="32" spans="1:17" s="24" customFormat="1"/>
    <row r="33" spans="1:14" s="24" customFormat="1" ht="30.75" customHeight="1">
      <c r="A33" s="186" t="s">
        <v>371</v>
      </c>
    </row>
    <row r="34" spans="1:14" s="24" customFormat="1">
      <c r="A34" s="187"/>
    </row>
    <row r="35" spans="1:14" s="24" customFormat="1">
      <c r="A35" s="188" t="s">
        <v>409</v>
      </c>
      <c r="B35" s="188"/>
      <c r="C35" s="189" t="s">
        <v>556</v>
      </c>
    </row>
    <row r="36" spans="1:14" s="24" customFormat="1">
      <c r="A36" s="613" t="s">
        <v>740</v>
      </c>
      <c r="B36" s="613"/>
      <c r="C36" s="613"/>
    </row>
    <row r="37" spans="1:14" s="24" customFormat="1"/>
    <row r="38" spans="1:14" s="24" customFormat="1">
      <c r="A38" s="24" t="s">
        <v>68</v>
      </c>
    </row>
    <row r="39" spans="1:14" s="24" customFormat="1"/>
    <row r="40" spans="1:14" s="24" customFormat="1"/>
    <row r="41" spans="1:14">
      <c r="A41" s="165" t="s">
        <v>69</v>
      </c>
    </row>
    <row r="42" spans="1:14">
      <c r="A42" s="165" t="s">
        <v>830</v>
      </c>
    </row>
    <row r="43" spans="1:14">
      <c r="A43" s="169"/>
      <c r="B43" s="169"/>
      <c r="C43" s="167" t="s">
        <v>58</v>
      </c>
      <c r="D43" s="167" t="s">
        <v>59</v>
      </c>
      <c r="E43" s="527" t="s">
        <v>60</v>
      </c>
      <c r="F43" s="167" t="s">
        <v>17</v>
      </c>
      <c r="G43" s="167" t="s">
        <v>62</v>
      </c>
      <c r="H43" s="167" t="s">
        <v>368</v>
      </c>
      <c r="I43" s="167" t="s">
        <v>63</v>
      </c>
      <c r="J43" s="167" t="s">
        <v>446</v>
      </c>
      <c r="K43" s="167" t="s">
        <v>470</v>
      </c>
      <c r="L43" s="167" t="s">
        <v>471</v>
      </c>
      <c r="M43" s="167" t="s">
        <v>64</v>
      </c>
      <c r="N43" s="166" t="s">
        <v>70</v>
      </c>
    </row>
    <row r="44" spans="1:14">
      <c r="C44" s="190">
        <f>C29</f>
        <v>4332</v>
      </c>
      <c r="D44" s="190">
        <f t="shared" ref="D44:N44" si="4">D29</f>
        <v>0</v>
      </c>
      <c r="E44" s="528">
        <f t="shared" si="4"/>
        <v>948</v>
      </c>
      <c r="F44" s="190">
        <f t="shared" si="4"/>
        <v>1100</v>
      </c>
      <c r="G44" s="190">
        <f t="shared" si="4"/>
        <v>365</v>
      </c>
      <c r="H44" s="190">
        <f t="shared" si="4"/>
        <v>0</v>
      </c>
      <c r="I44" s="190">
        <f t="shared" si="4"/>
        <v>0</v>
      </c>
      <c r="J44" s="190">
        <f t="shared" si="4"/>
        <v>0</v>
      </c>
      <c r="K44" s="190">
        <f t="shared" si="4"/>
        <v>21</v>
      </c>
      <c r="L44" s="190">
        <f t="shared" si="4"/>
        <v>0</v>
      </c>
      <c r="M44" s="190">
        <f>M29</f>
        <v>192</v>
      </c>
      <c r="N44" s="190">
        <f t="shared" si="4"/>
        <v>6958</v>
      </c>
    </row>
    <row r="46" spans="1:14" ht="50.25" customHeight="1">
      <c r="B46" s="165" t="s">
        <v>66</v>
      </c>
      <c r="C46" s="615"/>
      <c r="D46" s="615"/>
      <c r="E46" s="529" t="s">
        <v>71</v>
      </c>
    </row>
    <row r="47" spans="1:14">
      <c r="B47" s="165" t="s">
        <v>72</v>
      </c>
      <c r="C47" s="615">
        <f>N44</f>
        <v>6958</v>
      </c>
      <c r="D47" s="615"/>
      <c r="E47" s="529" t="s">
        <v>71</v>
      </c>
    </row>
    <row r="48" spans="1:14">
      <c r="B48" s="165" t="s">
        <v>73</v>
      </c>
      <c r="C48" s="615">
        <f>C46-C47</f>
        <v>-6958</v>
      </c>
      <c r="D48" s="615"/>
      <c r="E48" s="529" t="s">
        <v>71</v>
      </c>
    </row>
    <row r="49" spans="1:14">
      <c r="B49" s="165" t="s">
        <v>460</v>
      </c>
      <c r="C49" s="615">
        <f>C48-C50</f>
        <v>-6958</v>
      </c>
      <c r="D49" s="615"/>
      <c r="E49" s="529" t="s">
        <v>71</v>
      </c>
    </row>
    <row r="50" spans="1:14">
      <c r="B50" s="165" t="s">
        <v>74</v>
      </c>
      <c r="C50" s="614">
        <f>D54+D55+D56+D57</f>
        <v>0</v>
      </c>
      <c r="D50" s="614"/>
      <c r="E50" s="529" t="s">
        <v>71</v>
      </c>
    </row>
    <row r="51" spans="1:14">
      <c r="C51" s="228"/>
      <c r="D51" s="228"/>
      <c r="E51" s="529"/>
    </row>
    <row r="52" spans="1:14">
      <c r="B52" s="191" t="s">
        <v>74</v>
      </c>
      <c r="C52" s="184"/>
      <c r="D52" s="184"/>
      <c r="E52" s="192"/>
    </row>
    <row r="53" spans="1:14" ht="14.25" customHeight="1">
      <c r="A53" s="184"/>
      <c r="B53" s="185"/>
      <c r="C53" s="185"/>
      <c r="D53" s="193"/>
      <c r="E53" s="191"/>
      <c r="F53" s="184"/>
      <c r="G53" s="184"/>
      <c r="H53" s="184"/>
      <c r="I53" s="184"/>
      <c r="J53" s="184"/>
      <c r="K53" s="184"/>
      <c r="L53" s="184"/>
      <c r="M53" s="184"/>
      <c r="N53" s="184"/>
    </row>
    <row r="54" spans="1:14" s="184" customFormat="1" ht="30" customHeight="1">
      <c r="B54" s="128" t="s">
        <v>588</v>
      </c>
      <c r="C54" s="193"/>
      <c r="D54" s="193"/>
      <c r="E54" s="530" t="s">
        <v>71</v>
      </c>
      <c r="F54" s="185" t="s">
        <v>6</v>
      </c>
      <c r="H54" s="206"/>
    </row>
    <row r="55" spans="1:14" s="185" customFormat="1" ht="30" customHeight="1">
      <c r="A55" s="184"/>
      <c r="B55" s="128" t="s">
        <v>407</v>
      </c>
      <c r="C55" s="193"/>
      <c r="D55" s="193"/>
      <c r="E55" s="530" t="s">
        <v>71</v>
      </c>
      <c r="F55" s="185" t="s">
        <v>6</v>
      </c>
      <c r="H55" s="206"/>
      <c r="J55" s="207"/>
      <c r="K55" s="207"/>
    </row>
    <row r="56" spans="1:14" s="185" customFormat="1" ht="30" customHeight="1">
      <c r="A56" s="184"/>
      <c r="B56" s="128" t="s">
        <v>606</v>
      </c>
      <c r="C56" s="193"/>
      <c r="D56" s="193"/>
      <c r="E56" s="530" t="s">
        <v>71</v>
      </c>
      <c r="F56" s="185" t="s">
        <v>6</v>
      </c>
      <c r="H56" s="206"/>
      <c r="J56" s="194"/>
      <c r="K56" s="194"/>
    </row>
    <row r="57" spans="1:14" s="185" customFormat="1" ht="30" customHeight="1">
      <c r="A57" s="184"/>
      <c r="B57" s="128" t="s">
        <v>639</v>
      </c>
      <c r="C57" s="193"/>
      <c r="D57" s="193"/>
      <c r="E57" s="193"/>
      <c r="F57" s="215" t="s">
        <v>642</v>
      </c>
      <c r="H57" s="206"/>
      <c r="J57" s="194"/>
      <c r="K57" s="194"/>
    </row>
    <row r="58" spans="1:14" s="185" customFormat="1">
      <c r="A58" s="184"/>
      <c r="B58" s="128" t="s">
        <v>641</v>
      </c>
      <c r="C58" s="184"/>
      <c r="D58" s="193"/>
      <c r="E58" s="193"/>
      <c r="F58" s="215" t="s">
        <v>642</v>
      </c>
      <c r="J58" s="194"/>
      <c r="K58" s="194"/>
    </row>
    <row r="59" spans="1:14" s="180" customFormat="1">
      <c r="A59" s="184"/>
      <c r="B59" s="195"/>
      <c r="D59" s="196"/>
      <c r="F59" s="184"/>
      <c r="J59" s="206"/>
      <c r="K59" s="206"/>
    </row>
    <row r="60" spans="1:14" s="184" customFormat="1">
      <c r="B60" s="195"/>
      <c r="C60" s="180"/>
      <c r="D60" s="196"/>
      <c r="E60" s="180"/>
    </row>
    <row r="61" spans="1:14" s="184" customFormat="1"/>
    <row r="62" spans="1:14" s="184" customFormat="1"/>
    <row r="63" spans="1:14" s="184" customFormat="1"/>
    <row r="64" spans="1:14" s="184" customFormat="1"/>
    <row r="65" spans="2:6" s="184" customFormat="1"/>
    <row r="66" spans="2:6" s="184" customFormat="1"/>
    <row r="67" spans="2:6" s="184" customFormat="1">
      <c r="B67" s="165"/>
      <c r="C67" s="165"/>
      <c r="D67" s="165"/>
      <c r="E67" s="24"/>
      <c r="F67" s="165"/>
    </row>
  </sheetData>
  <mergeCells count="6">
    <mergeCell ref="A36:C36"/>
    <mergeCell ref="C50:D50"/>
    <mergeCell ref="C46:D46"/>
    <mergeCell ref="C47:D47"/>
    <mergeCell ref="C48:D48"/>
    <mergeCell ref="C49:D49"/>
  </mergeCells>
  <phoneticPr fontId="0" type="noConversion"/>
  <pageMargins left="0.15748031496062992" right="0.19685039370078741" top="0.49" bottom="0.11811023622047245" header="0.11811023622047245" footer="0.19685039370078741"/>
  <pageSetup paperSize="9" scale="85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7"/>
  <sheetViews>
    <sheetView zoomScale="110" zoomScaleNormal="110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J24" sqref="J24"/>
    </sheetView>
  </sheetViews>
  <sheetFormatPr defaultColWidth="9.109375" defaultRowHeight="19.8"/>
  <cols>
    <col min="1" max="1" width="5.44140625" style="35" bestFit="1" customWidth="1"/>
    <col min="2" max="2" width="28.109375" style="34" customWidth="1"/>
    <col min="3" max="9" width="4.6640625" style="35" customWidth="1"/>
    <col min="10" max="10" width="4.88671875" style="35" customWidth="1"/>
    <col min="11" max="23" width="4.6640625" style="35" customWidth="1"/>
    <col min="24" max="24" width="4.88671875" style="35" customWidth="1"/>
    <col min="25" max="50" width="5" style="35" customWidth="1"/>
    <col min="51" max="51" width="8" style="111" customWidth="1"/>
    <col min="52" max="52" width="9.109375" style="35"/>
    <col min="53" max="53" width="9.33203125" style="35" bestFit="1" customWidth="1"/>
    <col min="54" max="54" width="9.109375" style="33" customWidth="1"/>
    <col min="55" max="16384" width="9.109375" style="34"/>
  </cols>
  <sheetData>
    <row r="1" spans="1:256">
      <c r="A1" s="638" t="s">
        <v>75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638"/>
      <c r="AC1" s="638"/>
      <c r="AD1" s="638"/>
      <c r="AE1" s="638"/>
      <c r="AF1" s="638"/>
      <c r="AG1" s="638"/>
      <c r="AH1" s="638"/>
      <c r="AI1" s="638"/>
      <c r="AJ1" s="638"/>
      <c r="AK1" s="638"/>
      <c r="AL1" s="638"/>
      <c r="AM1" s="638"/>
      <c r="AN1" s="638"/>
      <c r="AO1" s="638"/>
      <c r="AP1" s="638"/>
      <c r="AQ1" s="638"/>
      <c r="AR1" s="638"/>
      <c r="AS1" s="638"/>
      <c r="AT1" s="638"/>
      <c r="AU1" s="638"/>
      <c r="AV1" s="638"/>
      <c r="AW1" s="638"/>
      <c r="AX1" s="638"/>
      <c r="AY1" s="638"/>
      <c r="AZ1" s="638"/>
      <c r="BA1" s="638"/>
    </row>
    <row r="2" spans="1:256">
      <c r="A2" s="639" t="s">
        <v>835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  <c r="AB2" s="639"/>
      <c r="AC2" s="639"/>
      <c r="AD2" s="639"/>
      <c r="AE2" s="639"/>
      <c r="AF2" s="639"/>
      <c r="AG2" s="639"/>
      <c r="AH2" s="639"/>
      <c r="AI2" s="639"/>
      <c r="AJ2" s="639"/>
      <c r="AK2" s="639"/>
      <c r="AL2" s="639"/>
      <c r="AM2" s="639"/>
      <c r="AN2" s="639"/>
      <c r="AO2" s="639"/>
      <c r="AP2" s="639"/>
      <c r="AQ2" s="639"/>
      <c r="AR2" s="639"/>
      <c r="AS2" s="639"/>
      <c r="AT2" s="639"/>
      <c r="AU2" s="639"/>
      <c r="AV2" s="639"/>
      <c r="AW2" s="639"/>
      <c r="AX2" s="639"/>
      <c r="AY2" s="639"/>
      <c r="AZ2" s="639"/>
      <c r="BA2" s="639"/>
    </row>
    <row r="3" spans="1:256">
      <c r="A3" s="40" t="s">
        <v>57</v>
      </c>
      <c r="B3" s="40" t="s">
        <v>3</v>
      </c>
      <c r="C3" s="39" t="s">
        <v>76</v>
      </c>
      <c r="D3" s="39" t="s">
        <v>77</v>
      </c>
      <c r="E3" s="39" t="s">
        <v>78</v>
      </c>
      <c r="F3" s="39" t="s">
        <v>79</v>
      </c>
      <c r="G3" s="39" t="s">
        <v>80</v>
      </c>
      <c r="H3" s="39" t="s">
        <v>81</v>
      </c>
      <c r="I3" s="39" t="s">
        <v>82</v>
      </c>
      <c r="J3" s="39" t="s">
        <v>83</v>
      </c>
      <c r="K3" s="39" t="s">
        <v>84</v>
      </c>
      <c r="L3" s="39" t="s">
        <v>85</v>
      </c>
      <c r="M3" s="39" t="s">
        <v>86</v>
      </c>
      <c r="N3" s="39" t="s">
        <v>87</v>
      </c>
      <c r="O3" s="39" t="s">
        <v>88</v>
      </c>
      <c r="P3" s="39" t="s">
        <v>89</v>
      </c>
      <c r="Q3" s="39" t="s">
        <v>90</v>
      </c>
      <c r="R3" s="39" t="s">
        <v>91</v>
      </c>
      <c r="S3" s="39" t="s">
        <v>92</v>
      </c>
      <c r="T3" s="39" t="s">
        <v>93</v>
      </c>
      <c r="U3" s="39" t="s">
        <v>94</v>
      </c>
      <c r="V3" s="39" t="s">
        <v>95</v>
      </c>
      <c r="W3" s="39" t="s">
        <v>394</v>
      </c>
      <c r="X3" s="39" t="s">
        <v>408</v>
      </c>
      <c r="Y3" s="39" t="s">
        <v>418</v>
      </c>
      <c r="Z3" s="39" t="s">
        <v>431</v>
      </c>
      <c r="AA3" s="39" t="s">
        <v>443</v>
      </c>
      <c r="AB3" s="39" t="s">
        <v>450</v>
      </c>
      <c r="AC3" s="39" t="s">
        <v>455</v>
      </c>
      <c r="AD3" s="39" t="s">
        <v>456</v>
      </c>
      <c r="AE3" s="39" t="s">
        <v>466</v>
      </c>
      <c r="AF3" s="39" t="s">
        <v>476</v>
      </c>
      <c r="AG3" s="39" t="s">
        <v>480</v>
      </c>
      <c r="AH3" s="39" t="s">
        <v>486</v>
      </c>
      <c r="AI3" s="39" t="s">
        <v>493</v>
      </c>
      <c r="AJ3" s="39" t="s">
        <v>502</v>
      </c>
      <c r="AK3" s="39" t="s">
        <v>512</v>
      </c>
      <c r="AL3" s="39" t="s">
        <v>525</v>
      </c>
      <c r="AM3" s="39" t="s">
        <v>527</v>
      </c>
      <c r="AN3" s="39" t="s">
        <v>528</v>
      </c>
      <c r="AO3" s="39" t="s">
        <v>541</v>
      </c>
      <c r="AP3" s="39" t="s">
        <v>549</v>
      </c>
      <c r="AQ3" s="39" t="s">
        <v>586</v>
      </c>
      <c r="AR3" s="39" t="s">
        <v>591</v>
      </c>
      <c r="AS3" s="39" t="s">
        <v>597</v>
      </c>
      <c r="AT3" s="39" t="s">
        <v>602</v>
      </c>
      <c r="AU3" s="39" t="s">
        <v>608</v>
      </c>
      <c r="AV3" s="39" t="s">
        <v>611</v>
      </c>
      <c r="AW3" s="39" t="s">
        <v>615</v>
      </c>
      <c r="AX3" s="39" t="s">
        <v>617</v>
      </c>
      <c r="AY3" s="41" t="s">
        <v>96</v>
      </c>
      <c r="AZ3" s="40" t="s">
        <v>403</v>
      </c>
      <c r="BA3" s="40" t="s">
        <v>417</v>
      </c>
    </row>
    <row r="4" spans="1:256" s="542" customFormat="1">
      <c r="A4" s="544">
        <v>1</v>
      </c>
      <c r="B4" s="545" t="s">
        <v>718</v>
      </c>
      <c r="C4" s="546" t="s">
        <v>739</v>
      </c>
      <c r="D4" s="546" t="s">
        <v>738</v>
      </c>
      <c r="E4" s="546" t="s">
        <v>737</v>
      </c>
      <c r="F4" s="546" t="s">
        <v>736</v>
      </c>
      <c r="G4" s="546" t="s">
        <v>735</v>
      </c>
      <c r="H4" s="546" t="s">
        <v>734</v>
      </c>
      <c r="I4" s="546" t="s">
        <v>733</v>
      </c>
      <c r="J4" s="546" t="s">
        <v>732</v>
      </c>
      <c r="K4" s="546" t="s">
        <v>731</v>
      </c>
      <c r="L4" s="546" t="s">
        <v>730</v>
      </c>
      <c r="M4" s="546" t="s">
        <v>729</v>
      </c>
      <c r="N4" s="546" t="s">
        <v>728</v>
      </c>
      <c r="O4" s="546" t="s">
        <v>135</v>
      </c>
      <c r="P4" s="546" t="s">
        <v>136</v>
      </c>
      <c r="Q4" s="546" t="s">
        <v>137</v>
      </c>
      <c r="R4" s="546" t="s">
        <v>138</v>
      </c>
      <c r="S4" s="546" t="s">
        <v>139</v>
      </c>
      <c r="T4" s="546" t="s">
        <v>140</v>
      </c>
      <c r="U4" s="546" t="s">
        <v>141</v>
      </c>
      <c r="V4" s="546" t="s">
        <v>142</v>
      </c>
      <c r="W4" s="546" t="s">
        <v>392</v>
      </c>
      <c r="X4" s="546" t="s">
        <v>412</v>
      </c>
      <c r="Y4" s="546" t="s">
        <v>424</v>
      </c>
      <c r="Z4" s="546" t="s">
        <v>435</v>
      </c>
      <c r="AA4" s="546" t="s">
        <v>445</v>
      </c>
      <c r="AB4" s="546" t="s">
        <v>453</v>
      </c>
      <c r="AC4" s="546" t="s">
        <v>459</v>
      </c>
      <c r="AD4" s="546" t="s">
        <v>468</v>
      </c>
      <c r="AE4" s="546" t="s">
        <v>477</v>
      </c>
      <c r="AF4" s="546" t="s">
        <v>481</v>
      </c>
      <c r="AG4" s="546" t="s">
        <v>485</v>
      </c>
      <c r="AH4" s="546" t="s">
        <v>727</v>
      </c>
      <c r="AI4" s="546" t="s">
        <v>726</v>
      </c>
      <c r="AJ4" s="546" t="s">
        <v>725</v>
      </c>
      <c r="AK4" s="546" t="s">
        <v>724</v>
      </c>
      <c r="AL4" s="546" t="s">
        <v>723</v>
      </c>
      <c r="AM4" s="546" t="s">
        <v>722</v>
      </c>
      <c r="AN4" s="546" t="s">
        <v>721</v>
      </c>
      <c r="AO4" s="546" t="s">
        <v>550</v>
      </c>
      <c r="AP4" s="546" t="s">
        <v>580</v>
      </c>
      <c r="AQ4" s="646" t="s">
        <v>720</v>
      </c>
      <c r="AR4" s="647"/>
      <c r="AS4" s="547">
        <f>28000+1000+1000</f>
        <v>30000</v>
      </c>
      <c r="AT4" s="548"/>
      <c r="AU4" s="547"/>
      <c r="AV4" s="545"/>
      <c r="AW4" s="545"/>
      <c r="AX4" s="545"/>
      <c r="AY4" s="549">
        <v>30000</v>
      </c>
      <c r="AZ4" s="545"/>
      <c r="BA4" s="545"/>
      <c r="BB4" s="550" t="s">
        <v>743</v>
      </c>
      <c r="BC4" s="543"/>
      <c r="BD4" s="543"/>
      <c r="BE4" s="543"/>
      <c r="BF4" s="543"/>
      <c r="BG4" s="543"/>
      <c r="BH4" s="543"/>
      <c r="BI4" s="543"/>
      <c r="BJ4" s="543"/>
      <c r="BK4" s="543"/>
      <c r="BL4" s="543"/>
      <c r="BM4" s="543"/>
      <c r="BN4" s="543"/>
      <c r="BO4" s="543"/>
      <c r="BP4" s="543"/>
      <c r="BQ4" s="543"/>
      <c r="BR4" s="543"/>
      <c r="BS4" s="543"/>
      <c r="BT4" s="543"/>
      <c r="BU4" s="543"/>
      <c r="BV4" s="543"/>
      <c r="BW4" s="543"/>
      <c r="BX4" s="543"/>
      <c r="BY4" s="543"/>
      <c r="BZ4" s="543"/>
      <c r="CA4" s="543"/>
      <c r="CB4" s="543"/>
      <c r="CC4" s="543"/>
      <c r="CD4" s="543"/>
      <c r="CE4" s="543"/>
      <c r="CF4" s="543"/>
      <c r="CG4" s="543"/>
      <c r="CH4" s="543"/>
      <c r="CI4" s="543"/>
      <c r="CJ4" s="543"/>
      <c r="CK4" s="543"/>
      <c r="CL4" s="543"/>
      <c r="CM4" s="543"/>
      <c r="CN4" s="543"/>
      <c r="CO4" s="543"/>
      <c r="CP4" s="543"/>
      <c r="CQ4" s="543"/>
      <c r="CR4" s="543"/>
      <c r="CS4" s="543"/>
      <c r="CT4" s="543"/>
      <c r="CU4" s="543"/>
      <c r="CV4" s="543"/>
      <c r="CW4" s="543"/>
      <c r="CX4" s="543"/>
      <c r="CY4" s="543"/>
      <c r="CZ4" s="543"/>
      <c r="DA4" s="543"/>
      <c r="DB4" s="543"/>
      <c r="DC4" s="543"/>
      <c r="DD4" s="543"/>
      <c r="DE4" s="543"/>
      <c r="DF4" s="543"/>
      <c r="DG4" s="543"/>
      <c r="DH4" s="543"/>
      <c r="DI4" s="543"/>
      <c r="DJ4" s="543"/>
      <c r="DK4" s="543"/>
      <c r="DL4" s="543"/>
      <c r="DM4" s="543"/>
      <c r="DN4" s="543"/>
      <c r="DO4" s="543"/>
      <c r="DP4" s="543"/>
      <c r="DQ4" s="543"/>
      <c r="DR4" s="543"/>
      <c r="DS4" s="543"/>
      <c r="DT4" s="543"/>
      <c r="DU4" s="543"/>
      <c r="DV4" s="543"/>
      <c r="DW4" s="543"/>
      <c r="DX4" s="543"/>
      <c r="DY4" s="543"/>
      <c r="DZ4" s="543"/>
      <c r="EA4" s="543"/>
      <c r="EB4" s="543"/>
      <c r="EC4" s="543"/>
      <c r="ED4" s="543"/>
      <c r="EE4" s="543"/>
      <c r="EF4" s="543"/>
      <c r="EG4" s="543"/>
      <c r="EH4" s="543"/>
      <c r="EI4" s="543"/>
      <c r="EJ4" s="543"/>
      <c r="EK4" s="543"/>
      <c r="EL4" s="543"/>
      <c r="EM4" s="543"/>
      <c r="EN4" s="543"/>
      <c r="EO4" s="543"/>
      <c r="EP4" s="543"/>
      <c r="EQ4" s="543"/>
      <c r="ER4" s="543"/>
      <c r="ES4" s="543"/>
      <c r="ET4" s="543"/>
      <c r="EU4" s="543"/>
      <c r="EV4" s="543"/>
      <c r="EW4" s="543"/>
      <c r="EX4" s="543"/>
      <c r="EY4" s="543"/>
      <c r="EZ4" s="543"/>
      <c r="FA4" s="543"/>
      <c r="FB4" s="543"/>
      <c r="FC4" s="543"/>
      <c r="FD4" s="543"/>
      <c r="FE4" s="543"/>
      <c r="FF4" s="543"/>
      <c r="FG4" s="543"/>
      <c r="FH4" s="543"/>
      <c r="FI4" s="543"/>
      <c r="FJ4" s="543"/>
      <c r="FK4" s="543"/>
      <c r="FL4" s="543"/>
      <c r="FM4" s="543"/>
      <c r="FN4" s="543"/>
      <c r="FO4" s="543"/>
      <c r="FP4" s="543"/>
      <c r="FQ4" s="543"/>
      <c r="FR4" s="543"/>
      <c r="FS4" s="543"/>
      <c r="FT4" s="543"/>
      <c r="FU4" s="543"/>
      <c r="FV4" s="543"/>
      <c r="FW4" s="543"/>
      <c r="FX4" s="543"/>
      <c r="FY4" s="543"/>
      <c r="FZ4" s="543"/>
      <c r="GA4" s="543"/>
      <c r="GB4" s="543"/>
      <c r="GC4" s="543"/>
      <c r="GD4" s="543"/>
      <c r="GE4" s="543"/>
      <c r="GF4" s="543"/>
      <c r="GG4" s="543"/>
      <c r="GH4" s="543"/>
      <c r="GI4" s="543"/>
      <c r="GJ4" s="543"/>
      <c r="GK4" s="543"/>
      <c r="GL4" s="543"/>
      <c r="GM4" s="543"/>
      <c r="GN4" s="543"/>
      <c r="GO4" s="543"/>
      <c r="GP4" s="543"/>
      <c r="GQ4" s="543"/>
      <c r="GR4" s="543"/>
      <c r="GS4" s="543"/>
      <c r="GT4" s="543"/>
      <c r="GU4" s="543"/>
      <c r="GV4" s="543"/>
      <c r="GW4" s="543"/>
      <c r="GX4" s="543"/>
      <c r="GY4" s="543"/>
      <c r="GZ4" s="543"/>
      <c r="HA4" s="543"/>
      <c r="HB4" s="543"/>
      <c r="HC4" s="543"/>
      <c r="HD4" s="543"/>
      <c r="HE4" s="543"/>
      <c r="HF4" s="543"/>
      <c r="HG4" s="543"/>
      <c r="HH4" s="543"/>
      <c r="HI4" s="543"/>
      <c r="HJ4" s="543"/>
      <c r="HK4" s="543"/>
      <c r="HL4" s="543"/>
      <c r="HM4" s="543"/>
      <c r="HN4" s="543"/>
      <c r="HO4" s="543"/>
      <c r="HP4" s="543"/>
      <c r="HQ4" s="543"/>
      <c r="HR4" s="543"/>
      <c r="HS4" s="543"/>
      <c r="HT4" s="543"/>
      <c r="HU4" s="543"/>
      <c r="HV4" s="543"/>
      <c r="HW4" s="543"/>
      <c r="HX4" s="543"/>
      <c r="HY4" s="543"/>
      <c r="HZ4" s="543"/>
      <c r="IA4" s="543"/>
      <c r="IB4" s="543"/>
      <c r="IC4" s="543"/>
      <c r="ID4" s="543"/>
      <c r="IE4" s="543"/>
      <c r="IF4" s="543"/>
      <c r="IG4" s="543"/>
      <c r="IH4" s="543"/>
      <c r="II4" s="543"/>
      <c r="IJ4" s="543"/>
      <c r="IK4" s="543"/>
      <c r="IL4" s="543"/>
      <c r="IM4" s="543"/>
      <c r="IN4" s="543"/>
      <c r="IO4" s="543"/>
      <c r="IP4" s="543"/>
      <c r="IQ4" s="543"/>
      <c r="IR4" s="543"/>
      <c r="IS4" s="543"/>
      <c r="IT4" s="543"/>
      <c r="IU4" s="543"/>
      <c r="IV4" s="543"/>
    </row>
    <row r="5" spans="1:256" s="455" customFormat="1">
      <c r="A5" s="160" t="s">
        <v>401</v>
      </c>
      <c r="B5" s="446" t="s">
        <v>168</v>
      </c>
      <c r="C5" s="447" t="s">
        <v>115</v>
      </c>
      <c r="D5" s="447" t="s">
        <v>116</v>
      </c>
      <c r="E5" s="447" t="s">
        <v>145</v>
      </c>
      <c r="F5" s="447" t="s">
        <v>146</v>
      </c>
      <c r="G5" s="447" t="s">
        <v>147</v>
      </c>
      <c r="H5" s="447" t="s">
        <v>148</v>
      </c>
      <c r="I5" s="447" t="s">
        <v>149</v>
      </c>
      <c r="J5" s="447" t="s">
        <v>150</v>
      </c>
      <c r="K5" s="447" t="s">
        <v>151</v>
      </c>
      <c r="L5" s="447" t="s">
        <v>152</v>
      </c>
      <c r="M5" s="447" t="s">
        <v>153</v>
      </c>
      <c r="N5" s="447" t="s">
        <v>156</v>
      </c>
      <c r="O5" s="447" t="s">
        <v>157</v>
      </c>
      <c r="P5" s="447" t="s">
        <v>158</v>
      </c>
      <c r="Q5" s="447" t="s">
        <v>159</v>
      </c>
      <c r="R5" s="447" t="s">
        <v>160</v>
      </c>
      <c r="S5" s="447" t="s">
        <v>161</v>
      </c>
      <c r="T5" s="447" t="s">
        <v>164</v>
      </c>
      <c r="U5" s="447" t="s">
        <v>165</v>
      </c>
      <c r="V5" s="447" t="s">
        <v>166</v>
      </c>
      <c r="W5" s="447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8"/>
      <c r="AO5" s="448"/>
      <c r="AP5" s="448"/>
      <c r="AQ5" s="448"/>
      <c r="AR5" s="448"/>
      <c r="AS5" s="448"/>
      <c r="AT5" s="448"/>
      <c r="AU5" s="448"/>
      <c r="AV5" s="448"/>
      <c r="AW5" s="448"/>
      <c r="AX5" s="448"/>
      <c r="AY5" s="449">
        <v>6000</v>
      </c>
      <c r="AZ5" s="448" t="s">
        <v>404</v>
      </c>
      <c r="BA5" s="448"/>
      <c r="BB5" s="454"/>
    </row>
    <row r="6" spans="1:256" s="455" customFormat="1">
      <c r="A6" s="160" t="s">
        <v>384</v>
      </c>
      <c r="B6" s="446" t="s">
        <v>172</v>
      </c>
      <c r="C6" s="447" t="s">
        <v>146</v>
      </c>
      <c r="D6" s="447" t="s">
        <v>147</v>
      </c>
      <c r="E6" s="447" t="s">
        <v>148</v>
      </c>
      <c r="F6" s="447" t="s">
        <v>149</v>
      </c>
      <c r="G6" s="447" t="s">
        <v>150</v>
      </c>
      <c r="H6" s="447" t="s">
        <v>151</v>
      </c>
      <c r="I6" s="447" t="s">
        <v>152</v>
      </c>
      <c r="J6" s="447" t="s">
        <v>153</v>
      </c>
      <c r="K6" s="447" t="s">
        <v>156</v>
      </c>
      <c r="L6" s="447" t="s">
        <v>157</v>
      </c>
      <c r="M6" s="447" t="s">
        <v>158</v>
      </c>
      <c r="N6" s="447" t="s">
        <v>159</v>
      </c>
      <c r="O6" s="447" t="s">
        <v>160</v>
      </c>
      <c r="P6" s="447" t="s">
        <v>161</v>
      </c>
      <c r="Q6" s="447" t="s">
        <v>164</v>
      </c>
      <c r="R6" s="447" t="s">
        <v>165</v>
      </c>
      <c r="S6" s="447" t="s">
        <v>166</v>
      </c>
      <c r="T6" s="447" t="s">
        <v>170</v>
      </c>
      <c r="U6" s="447" t="s">
        <v>173</v>
      </c>
      <c r="V6" s="447" t="s">
        <v>174</v>
      </c>
      <c r="W6" s="447"/>
      <c r="X6" s="448"/>
      <c r="Y6" s="448"/>
      <c r="Z6" s="448"/>
      <c r="AA6" s="448"/>
      <c r="AB6" s="448"/>
      <c r="AC6" s="448"/>
      <c r="AD6" s="448"/>
      <c r="AE6" s="448"/>
      <c r="AF6" s="448"/>
      <c r="AG6" s="448"/>
      <c r="AH6" s="448"/>
      <c r="AI6" s="448"/>
      <c r="AJ6" s="448"/>
      <c r="AK6" s="448"/>
      <c r="AL6" s="448"/>
      <c r="AM6" s="448"/>
      <c r="AN6" s="448"/>
      <c r="AO6" s="448"/>
      <c r="AP6" s="448"/>
      <c r="AQ6" s="448"/>
      <c r="AR6" s="448"/>
      <c r="AS6" s="448"/>
      <c r="AT6" s="448"/>
      <c r="AU6" s="448"/>
      <c r="AV6" s="448"/>
      <c r="AW6" s="448"/>
      <c r="AX6" s="448"/>
      <c r="AY6" s="449">
        <v>6000</v>
      </c>
      <c r="AZ6" s="448" t="s">
        <v>404</v>
      </c>
      <c r="BA6" s="448"/>
      <c r="BB6" s="454"/>
    </row>
    <row r="7" spans="1:256" s="68" customFormat="1" ht="23.4">
      <c r="A7" s="370" t="s">
        <v>143</v>
      </c>
      <c r="B7" s="335" t="s">
        <v>428</v>
      </c>
      <c r="C7" s="58" t="s">
        <v>432</v>
      </c>
      <c r="D7" s="58" t="s">
        <v>444</v>
      </c>
      <c r="E7" s="58" t="s">
        <v>451</v>
      </c>
      <c r="F7" s="58" t="s">
        <v>457</v>
      </c>
      <c r="G7" s="58" t="s">
        <v>467</v>
      </c>
      <c r="H7" s="287" t="s">
        <v>477</v>
      </c>
      <c r="I7" s="287" t="s">
        <v>481</v>
      </c>
      <c r="J7" s="287" t="s">
        <v>485</v>
      </c>
      <c r="K7" s="287" t="s">
        <v>494</v>
      </c>
      <c r="L7" s="287" t="s">
        <v>503</v>
      </c>
      <c r="M7" s="287" t="s">
        <v>516</v>
      </c>
      <c r="N7" s="287" t="s">
        <v>526</v>
      </c>
      <c r="O7" s="287" t="s">
        <v>533</v>
      </c>
      <c r="P7" s="287" t="s">
        <v>534</v>
      </c>
      <c r="Q7" s="287" t="s">
        <v>542</v>
      </c>
      <c r="R7" s="371" t="s">
        <v>550</v>
      </c>
      <c r="S7" s="371" t="s">
        <v>580</v>
      </c>
      <c r="T7" s="371" t="s">
        <v>587</v>
      </c>
      <c r="U7" s="371" t="s">
        <v>592</v>
      </c>
      <c r="V7" s="371" t="s">
        <v>598</v>
      </c>
      <c r="W7" s="371" t="s">
        <v>603</v>
      </c>
      <c r="X7" s="371" t="s">
        <v>609</v>
      </c>
      <c r="Y7" s="371" t="s">
        <v>612</v>
      </c>
      <c r="Z7" s="371" t="s">
        <v>616</v>
      </c>
      <c r="AA7" s="371" t="s">
        <v>620</v>
      </c>
      <c r="AB7" s="371" t="s">
        <v>622</v>
      </c>
      <c r="AC7" s="371" t="s">
        <v>631</v>
      </c>
      <c r="AD7" s="371" t="s">
        <v>636</v>
      </c>
      <c r="AE7" s="371" t="s">
        <v>640</v>
      </c>
      <c r="AF7" s="371" t="s">
        <v>643</v>
      </c>
      <c r="AG7" s="371" t="s">
        <v>646</v>
      </c>
      <c r="AH7" s="371" t="s">
        <v>648</v>
      </c>
      <c r="AI7" s="371" t="s">
        <v>654</v>
      </c>
      <c r="AJ7" s="371" t="s">
        <v>655</v>
      </c>
      <c r="AK7" s="371" t="s">
        <v>659</v>
      </c>
      <c r="AL7" s="371" t="s">
        <v>666</v>
      </c>
      <c r="AM7" s="371" t="s">
        <v>673</v>
      </c>
      <c r="AN7" s="371" t="s">
        <v>674</v>
      </c>
      <c r="AO7" s="371" t="s">
        <v>677</v>
      </c>
      <c r="AP7" s="371" t="s">
        <v>682</v>
      </c>
      <c r="AQ7" s="61"/>
      <c r="AR7" s="61"/>
      <c r="AS7" s="61"/>
      <c r="AT7" s="61"/>
      <c r="AU7" s="61"/>
      <c r="AV7" s="61"/>
      <c r="AW7" s="61"/>
      <c r="AX7" s="61"/>
      <c r="AY7" s="60">
        <f>1000+500+500+500+500+500+500+500+500+500+500+500+500+500+500+500+500+500+500+500+500+500+500+500+500+500+500+500+500+500+500+500+500+500+500+500+500+500+500</f>
        <v>20000</v>
      </c>
      <c r="AZ7" s="61">
        <v>500</v>
      </c>
      <c r="BA7" s="61"/>
      <c r="BB7" s="66"/>
    </row>
    <row r="8" spans="1:256" s="453" customFormat="1">
      <c r="A8" s="160" t="s">
        <v>154</v>
      </c>
      <c r="B8" s="450" t="s">
        <v>454</v>
      </c>
      <c r="C8" s="447" t="s">
        <v>453</v>
      </c>
      <c r="D8" s="447" t="s">
        <v>459</v>
      </c>
      <c r="E8" s="447" t="s">
        <v>468</v>
      </c>
      <c r="F8" s="447" t="s">
        <v>477</v>
      </c>
      <c r="G8" s="447" t="s">
        <v>481</v>
      </c>
      <c r="H8" s="447" t="s">
        <v>485</v>
      </c>
      <c r="I8" s="447" t="s">
        <v>494</v>
      </c>
      <c r="J8" s="447" t="s">
        <v>503</v>
      </c>
      <c r="K8" s="447" t="s">
        <v>516</v>
      </c>
      <c r="L8" s="447" t="s">
        <v>526</v>
      </c>
      <c r="M8" s="447" t="s">
        <v>533</v>
      </c>
      <c r="N8" s="447" t="s">
        <v>534</v>
      </c>
      <c r="O8" s="447" t="s">
        <v>542</v>
      </c>
      <c r="P8" s="447" t="s">
        <v>550</v>
      </c>
      <c r="Q8" s="447" t="s">
        <v>580</v>
      </c>
      <c r="R8" s="447" t="s">
        <v>587</v>
      </c>
      <c r="S8" s="447" t="s">
        <v>592</v>
      </c>
      <c r="T8" s="447" t="s">
        <v>598</v>
      </c>
      <c r="U8" s="447" t="s">
        <v>603</v>
      </c>
      <c r="V8" s="447" t="s">
        <v>609</v>
      </c>
      <c r="W8" s="447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451"/>
      <c r="AP8" s="451"/>
      <c r="AQ8" s="451"/>
      <c r="AR8" s="451"/>
      <c r="AS8" s="451"/>
      <c r="AT8" s="451"/>
      <c r="AU8" s="451"/>
      <c r="AV8" s="451"/>
      <c r="AW8" s="451"/>
      <c r="AX8" s="451"/>
      <c r="AY8" s="449">
        <f>300+300+300+300+300+300+300+300+300+300+300+300+300+300+300+300+300+300+300+300</f>
        <v>6000</v>
      </c>
      <c r="AZ8" s="448" t="s">
        <v>404</v>
      </c>
      <c r="BA8" s="451"/>
      <c r="BB8" s="452"/>
    </row>
    <row r="9" spans="1:256" s="68" customFormat="1" ht="23.4">
      <c r="A9" s="370" t="s">
        <v>162</v>
      </c>
      <c r="B9" s="335" t="s">
        <v>484</v>
      </c>
      <c r="C9" s="287" t="s">
        <v>485</v>
      </c>
      <c r="D9" s="287" t="s">
        <v>494</v>
      </c>
      <c r="E9" s="287" t="s">
        <v>503</v>
      </c>
      <c r="F9" s="287" t="s">
        <v>516</v>
      </c>
      <c r="G9" s="287" t="s">
        <v>526</v>
      </c>
      <c r="H9" s="287" t="s">
        <v>533</v>
      </c>
      <c r="I9" s="287" t="s">
        <v>534</v>
      </c>
      <c r="J9" s="287" t="s">
        <v>542</v>
      </c>
      <c r="K9" s="371" t="s">
        <v>550</v>
      </c>
      <c r="L9" s="371" t="s">
        <v>580</v>
      </c>
      <c r="M9" s="371" t="s">
        <v>587</v>
      </c>
      <c r="N9" s="371" t="s">
        <v>592</v>
      </c>
      <c r="O9" s="371" t="s">
        <v>598</v>
      </c>
      <c r="P9" s="371" t="s">
        <v>603</v>
      </c>
      <c r="Q9" s="371" t="s">
        <v>609</v>
      </c>
      <c r="R9" s="371" t="s">
        <v>612</v>
      </c>
      <c r="S9" s="371" t="s">
        <v>616</v>
      </c>
      <c r="T9" s="371" t="s">
        <v>620</v>
      </c>
      <c r="U9" s="371" t="s">
        <v>622</v>
      </c>
      <c r="V9" s="371" t="s">
        <v>631</v>
      </c>
      <c r="W9" s="371" t="s">
        <v>636</v>
      </c>
      <c r="X9" s="371" t="s">
        <v>640</v>
      </c>
      <c r="Y9" s="371" t="s">
        <v>643</v>
      </c>
      <c r="Z9" s="371" t="s">
        <v>646</v>
      </c>
      <c r="AA9" s="371" t="s">
        <v>648</v>
      </c>
      <c r="AB9" s="371" t="s">
        <v>654</v>
      </c>
      <c r="AC9" s="371" t="s">
        <v>655</v>
      </c>
      <c r="AD9" s="371" t="s">
        <v>659</v>
      </c>
      <c r="AE9" s="371" t="s">
        <v>666</v>
      </c>
      <c r="AF9" s="371" t="s">
        <v>673</v>
      </c>
      <c r="AG9" s="371" t="s">
        <v>674</v>
      </c>
      <c r="AH9" s="371" t="s">
        <v>677</v>
      </c>
      <c r="AI9" s="371" t="s">
        <v>682</v>
      </c>
      <c r="AJ9" s="371" t="s">
        <v>686</v>
      </c>
      <c r="AK9" s="371" t="s">
        <v>689</v>
      </c>
      <c r="AL9" s="371" t="s">
        <v>693</v>
      </c>
      <c r="AM9" s="371" t="s">
        <v>707</v>
      </c>
      <c r="AN9" s="371" t="s">
        <v>711</v>
      </c>
      <c r="AO9" s="371" t="s">
        <v>715</v>
      </c>
      <c r="AP9" s="371" t="s">
        <v>744</v>
      </c>
      <c r="AQ9" s="61"/>
      <c r="AR9" s="61"/>
      <c r="AS9" s="61"/>
      <c r="AT9" s="61"/>
      <c r="AU9" s="61"/>
      <c r="AV9" s="61"/>
      <c r="AW9" s="61"/>
      <c r="AX9" s="61"/>
      <c r="AY9" s="60">
        <f>500+500+500+500+500+500+500+500+500+500+500+500+500+500+500+500+500+500+500+500+500+500+500+500+500+500+500+500+500+500+500+500+500+500+500+500+500+500+500+500</f>
        <v>20000</v>
      </c>
      <c r="AZ9" s="61">
        <v>500</v>
      </c>
      <c r="BA9" s="61"/>
      <c r="BB9" s="66"/>
    </row>
    <row r="10" spans="1:256" s="164" customFormat="1">
      <c r="A10" s="160" t="s">
        <v>167</v>
      </c>
      <c r="B10" s="446" t="s">
        <v>501</v>
      </c>
      <c r="C10" s="447" t="s">
        <v>494</v>
      </c>
      <c r="D10" s="447" t="s">
        <v>503</v>
      </c>
      <c r="E10" s="447" t="s">
        <v>516</v>
      </c>
      <c r="F10" s="447" t="s">
        <v>526</v>
      </c>
      <c r="G10" s="447" t="s">
        <v>533</v>
      </c>
      <c r="H10" s="447" t="s">
        <v>534</v>
      </c>
      <c r="I10" s="447" t="s">
        <v>542</v>
      </c>
      <c r="J10" s="447" t="s">
        <v>550</v>
      </c>
      <c r="K10" s="447" t="s">
        <v>580</v>
      </c>
      <c r="L10" s="447" t="s">
        <v>587</v>
      </c>
      <c r="M10" s="447" t="s">
        <v>592</v>
      </c>
      <c r="N10" s="447" t="s">
        <v>598</v>
      </c>
      <c r="O10" s="447" t="s">
        <v>603</v>
      </c>
      <c r="P10" s="447" t="s">
        <v>609</v>
      </c>
      <c r="Q10" s="447" t="s">
        <v>612</v>
      </c>
      <c r="R10" s="447" t="s">
        <v>616</v>
      </c>
      <c r="S10" s="447" t="s">
        <v>620</v>
      </c>
      <c r="T10" s="447" t="s">
        <v>622</v>
      </c>
      <c r="U10" s="447" t="s">
        <v>631</v>
      </c>
      <c r="V10" s="447" t="s">
        <v>636</v>
      </c>
      <c r="W10" s="447"/>
      <c r="X10" s="448"/>
      <c r="Y10" s="448"/>
      <c r="Z10" s="448"/>
      <c r="AA10" s="448"/>
      <c r="AB10" s="448"/>
      <c r="AC10" s="448"/>
      <c r="AD10" s="448"/>
      <c r="AE10" s="448"/>
      <c r="AF10" s="448"/>
      <c r="AG10" s="448"/>
      <c r="AH10" s="448"/>
      <c r="AI10" s="448"/>
      <c r="AJ10" s="448"/>
      <c r="AK10" s="448"/>
      <c r="AL10" s="448"/>
      <c r="AM10" s="448"/>
      <c r="AN10" s="448"/>
      <c r="AO10" s="448"/>
      <c r="AP10" s="448"/>
      <c r="AQ10" s="448"/>
      <c r="AR10" s="448"/>
      <c r="AS10" s="448"/>
      <c r="AT10" s="448"/>
      <c r="AU10" s="448"/>
      <c r="AV10" s="448"/>
      <c r="AW10" s="448"/>
      <c r="AX10" s="448"/>
      <c r="AY10" s="449">
        <f>300+300+300+300+300+300+300+300+300+300+300+300+300+300+300+300+300+300+300+300</f>
        <v>6000</v>
      </c>
      <c r="AZ10" s="448" t="s">
        <v>404</v>
      </c>
      <c r="BA10" s="451"/>
      <c r="BB10" s="326"/>
    </row>
    <row r="11" spans="1:256" s="317" customFormat="1" ht="23.4">
      <c r="A11" s="370" t="s">
        <v>169</v>
      </c>
      <c r="B11" s="335" t="s">
        <v>582</v>
      </c>
      <c r="C11" s="371" t="s">
        <v>587</v>
      </c>
      <c r="D11" s="371" t="s">
        <v>592</v>
      </c>
      <c r="E11" s="371" t="s">
        <v>598</v>
      </c>
      <c r="F11" s="371" t="s">
        <v>603</v>
      </c>
      <c r="G11" s="371" t="s">
        <v>609</v>
      </c>
      <c r="H11" s="371" t="s">
        <v>612</v>
      </c>
      <c r="I11" s="371" t="s">
        <v>616</v>
      </c>
      <c r="J11" s="371" t="s">
        <v>620</v>
      </c>
      <c r="K11" s="371" t="s">
        <v>622</v>
      </c>
      <c r="L11" s="371" t="s">
        <v>631</v>
      </c>
      <c r="M11" s="371" t="s">
        <v>636</v>
      </c>
      <c r="N11" s="371" t="s">
        <v>640</v>
      </c>
      <c r="O11" s="371" t="s">
        <v>643</v>
      </c>
      <c r="P11" s="371" t="s">
        <v>646</v>
      </c>
      <c r="Q11" s="371" t="s">
        <v>648</v>
      </c>
      <c r="R11" s="371" t="s">
        <v>654</v>
      </c>
      <c r="S11" s="371" t="s">
        <v>655</v>
      </c>
      <c r="T11" s="371" t="s">
        <v>659</v>
      </c>
      <c r="U11" s="371" t="s">
        <v>666</v>
      </c>
      <c r="V11" s="371" t="s">
        <v>673</v>
      </c>
      <c r="W11" s="371" t="s">
        <v>674</v>
      </c>
      <c r="X11" s="371" t="s">
        <v>677</v>
      </c>
      <c r="Y11" s="371" t="s">
        <v>682</v>
      </c>
      <c r="Z11" s="371" t="s">
        <v>686</v>
      </c>
      <c r="AA11" s="371" t="s">
        <v>689</v>
      </c>
      <c r="AB11" s="371" t="s">
        <v>693</v>
      </c>
      <c r="AC11" s="371" t="s">
        <v>707</v>
      </c>
      <c r="AD11" s="371" t="s">
        <v>711</v>
      </c>
      <c r="AE11" s="371" t="s">
        <v>715</v>
      </c>
      <c r="AF11" s="371" t="s">
        <v>744</v>
      </c>
      <c r="AG11" s="371" t="s">
        <v>753</v>
      </c>
      <c r="AH11" s="371" t="s">
        <v>754</v>
      </c>
      <c r="AI11" s="371" t="s">
        <v>759</v>
      </c>
      <c r="AJ11" s="371" t="s">
        <v>764</v>
      </c>
      <c r="AK11" s="371" t="s">
        <v>769</v>
      </c>
      <c r="AL11" s="371" t="s">
        <v>773</v>
      </c>
      <c r="AM11" s="371" t="s">
        <v>775</v>
      </c>
      <c r="AN11" s="371" t="s">
        <v>780</v>
      </c>
      <c r="AO11" s="371" t="s">
        <v>783</v>
      </c>
      <c r="AP11" s="371" t="s">
        <v>788</v>
      </c>
      <c r="AQ11" s="58"/>
      <c r="AR11" s="58"/>
      <c r="AS11" s="58"/>
      <c r="AT11" s="58"/>
      <c r="AU11" s="58"/>
      <c r="AV11" s="58"/>
      <c r="AW11" s="58"/>
      <c r="AX11" s="58"/>
      <c r="AY11" s="60">
        <f>500+500+500+500+500+500+500+500+500+500+500+500+500+500+500+500+500+500+500+500+500+500+500+500+500+500+500+500+500+500+500+500+500+500+500+500+500+500+500+500</f>
        <v>20000</v>
      </c>
      <c r="AZ11" s="61">
        <v>500</v>
      </c>
      <c r="BA11" s="61"/>
      <c r="BB11" s="62"/>
    </row>
    <row r="12" spans="1:256" s="54" customFormat="1" ht="23.4">
      <c r="A12" s="40" t="s">
        <v>171</v>
      </c>
      <c r="B12" s="25" t="s">
        <v>652</v>
      </c>
      <c r="C12" s="341" t="s">
        <v>655</v>
      </c>
      <c r="D12" s="341" t="s">
        <v>659</v>
      </c>
      <c r="E12" s="341" t="s">
        <v>666</v>
      </c>
      <c r="F12" s="341" t="s">
        <v>673</v>
      </c>
      <c r="G12" s="341" t="s">
        <v>674</v>
      </c>
      <c r="H12" s="341" t="s">
        <v>677</v>
      </c>
      <c r="I12" s="341" t="s">
        <v>682</v>
      </c>
      <c r="J12" s="341" t="s">
        <v>686</v>
      </c>
      <c r="K12" s="341" t="s">
        <v>689</v>
      </c>
      <c r="L12" s="341" t="s">
        <v>693</v>
      </c>
      <c r="M12" s="341" t="s">
        <v>707</v>
      </c>
      <c r="N12" s="341" t="s">
        <v>711</v>
      </c>
      <c r="O12" s="341" t="s">
        <v>715</v>
      </c>
      <c r="P12" s="341" t="s">
        <v>744</v>
      </c>
      <c r="Q12" s="341" t="s">
        <v>753</v>
      </c>
      <c r="R12" s="341" t="s">
        <v>754</v>
      </c>
      <c r="S12" s="341" t="s">
        <v>759</v>
      </c>
      <c r="T12" s="341" t="s">
        <v>764</v>
      </c>
      <c r="U12" s="341" t="s">
        <v>769</v>
      </c>
      <c r="V12" s="341" t="s">
        <v>773</v>
      </c>
      <c r="W12" s="341" t="s">
        <v>775</v>
      </c>
      <c r="X12" s="341" t="s">
        <v>780</v>
      </c>
      <c r="Y12" s="341" t="s">
        <v>783</v>
      </c>
      <c r="Z12" s="341" t="s">
        <v>788</v>
      </c>
      <c r="AA12" s="341" t="s">
        <v>793</v>
      </c>
      <c r="AB12" s="341" t="s">
        <v>819</v>
      </c>
      <c r="AC12" s="341" t="s">
        <v>822</v>
      </c>
      <c r="AD12" s="341" t="s">
        <v>833</v>
      </c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1">
        <f>500+500+500+500+500+500+500+500+500+500+500+500+500+500+500+500+500+500+500+500+500+500+500+500+500+500+500+500</f>
        <v>14000</v>
      </c>
      <c r="AZ12" s="109">
        <v>500</v>
      </c>
      <c r="BA12" s="109"/>
      <c r="BB12" s="53"/>
    </row>
    <row r="13" spans="1:256" s="54" customFormat="1" ht="23.4">
      <c r="A13" s="40" t="s">
        <v>175</v>
      </c>
      <c r="B13" s="25" t="s">
        <v>670</v>
      </c>
      <c r="C13" s="341" t="s">
        <v>674</v>
      </c>
      <c r="D13" s="341" t="s">
        <v>677</v>
      </c>
      <c r="E13" s="341" t="s">
        <v>682</v>
      </c>
      <c r="F13" s="341" t="s">
        <v>686</v>
      </c>
      <c r="G13" s="341" t="s">
        <v>689</v>
      </c>
      <c r="H13" s="341" t="s">
        <v>693</v>
      </c>
      <c r="I13" s="341" t="s">
        <v>707</v>
      </c>
      <c r="J13" s="341" t="s">
        <v>711</v>
      </c>
      <c r="K13" s="341" t="s">
        <v>715</v>
      </c>
      <c r="L13" s="341" t="s">
        <v>744</v>
      </c>
      <c r="M13" s="341" t="s">
        <v>753</v>
      </c>
      <c r="N13" s="341" t="s">
        <v>754</v>
      </c>
      <c r="O13" s="341" t="s">
        <v>759</v>
      </c>
      <c r="P13" s="341" t="s">
        <v>764</v>
      </c>
      <c r="Q13" s="341" t="s">
        <v>769</v>
      </c>
      <c r="R13" s="341" t="s">
        <v>773</v>
      </c>
      <c r="S13" s="341" t="s">
        <v>775</v>
      </c>
      <c r="T13" s="341" t="s">
        <v>780</v>
      </c>
      <c r="U13" s="341" t="s">
        <v>783</v>
      </c>
      <c r="V13" s="341" t="s">
        <v>788</v>
      </c>
      <c r="W13" s="341" t="s">
        <v>793</v>
      </c>
      <c r="X13" s="341" t="s">
        <v>819</v>
      </c>
      <c r="Y13" s="341" t="s">
        <v>822</v>
      </c>
      <c r="Z13" s="341" t="s">
        <v>833</v>
      </c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1">
        <f>500+500+500+500+500+500+500+500+500+500+500+500+500+500+500+500+500+500+500+500+500+500+500+500</f>
        <v>12000</v>
      </c>
      <c r="AZ13" s="109">
        <v>500</v>
      </c>
      <c r="BA13" s="109"/>
      <c r="BB13" s="53"/>
    </row>
    <row r="14" spans="1:256" s="565" customFormat="1" ht="23.4">
      <c r="A14" s="559" t="s">
        <v>180</v>
      </c>
      <c r="B14" s="560" t="s">
        <v>676</v>
      </c>
      <c r="C14" s="561" t="s">
        <v>677</v>
      </c>
      <c r="D14" s="561" t="s">
        <v>682</v>
      </c>
      <c r="E14" s="561" t="s">
        <v>686</v>
      </c>
      <c r="F14" s="561" t="s">
        <v>689</v>
      </c>
      <c r="G14" s="561" t="s">
        <v>693</v>
      </c>
      <c r="H14" s="561" t="s">
        <v>707</v>
      </c>
      <c r="I14" s="561" t="s">
        <v>711</v>
      </c>
      <c r="J14" s="561" t="s">
        <v>715</v>
      </c>
      <c r="K14" s="561" t="s">
        <v>744</v>
      </c>
      <c r="L14" s="561" t="s">
        <v>753</v>
      </c>
      <c r="M14" s="561" t="s">
        <v>754</v>
      </c>
      <c r="N14" s="561" t="s">
        <v>759</v>
      </c>
      <c r="O14" s="561" t="s">
        <v>764</v>
      </c>
      <c r="P14" s="561" t="s">
        <v>769</v>
      </c>
      <c r="Q14" s="561" t="s">
        <v>773</v>
      </c>
      <c r="R14" s="561" t="s">
        <v>775</v>
      </c>
      <c r="S14" s="561" t="s">
        <v>780</v>
      </c>
      <c r="T14" s="561" t="s">
        <v>783</v>
      </c>
      <c r="U14" s="561" t="s">
        <v>788</v>
      </c>
      <c r="V14" s="561" t="s">
        <v>793</v>
      </c>
      <c r="W14" s="561" t="s">
        <v>819</v>
      </c>
      <c r="X14" s="561" t="s">
        <v>822</v>
      </c>
      <c r="Y14" s="561" t="s">
        <v>833</v>
      </c>
      <c r="Z14" s="559"/>
      <c r="AA14" s="559"/>
      <c r="AB14" s="559"/>
      <c r="AC14" s="559"/>
      <c r="AD14" s="559"/>
      <c r="AE14" s="559"/>
      <c r="AF14" s="559"/>
      <c r="AG14" s="559"/>
      <c r="AH14" s="559"/>
      <c r="AI14" s="559"/>
      <c r="AJ14" s="559"/>
      <c r="AK14" s="559"/>
      <c r="AL14" s="559"/>
      <c r="AM14" s="559"/>
      <c r="AN14" s="559"/>
      <c r="AO14" s="559"/>
      <c r="AP14" s="559"/>
      <c r="AQ14" s="559"/>
      <c r="AR14" s="559"/>
      <c r="AS14" s="559"/>
      <c r="AT14" s="559"/>
      <c r="AU14" s="559"/>
      <c r="AV14" s="559"/>
      <c r="AW14" s="559"/>
      <c r="AX14" s="559"/>
      <c r="AY14" s="562">
        <f>700+700+700+700+700+700+700+700+700+700+700+700+700+700+700+700+700+700+700+700+700+700+700</f>
        <v>16100</v>
      </c>
      <c r="AZ14" s="563">
        <v>700</v>
      </c>
      <c r="BA14" s="563"/>
      <c r="BB14" s="564" t="s">
        <v>745</v>
      </c>
    </row>
    <row r="15" spans="1:256" s="54" customFormat="1" ht="23.4">
      <c r="A15" s="40" t="s">
        <v>186</v>
      </c>
      <c r="B15" s="25" t="s">
        <v>687</v>
      </c>
      <c r="C15" s="341" t="s">
        <v>689</v>
      </c>
      <c r="D15" s="341" t="s">
        <v>693</v>
      </c>
      <c r="E15" s="341" t="s">
        <v>707</v>
      </c>
      <c r="F15" s="341" t="s">
        <v>711</v>
      </c>
      <c r="G15" s="341" t="s">
        <v>715</v>
      </c>
      <c r="H15" s="341" t="s">
        <v>744</v>
      </c>
      <c r="I15" s="341" t="s">
        <v>753</v>
      </c>
      <c r="J15" s="341" t="s">
        <v>754</v>
      </c>
      <c r="K15" s="341" t="s">
        <v>759</v>
      </c>
      <c r="L15" s="341" t="s">
        <v>764</v>
      </c>
      <c r="M15" s="341" t="s">
        <v>769</v>
      </c>
      <c r="N15" s="341" t="s">
        <v>773</v>
      </c>
      <c r="O15" s="341" t="s">
        <v>775</v>
      </c>
      <c r="P15" s="341" t="s">
        <v>780</v>
      </c>
      <c r="Q15" s="341" t="s">
        <v>783</v>
      </c>
      <c r="R15" s="341" t="s">
        <v>788</v>
      </c>
      <c r="S15" s="341" t="s">
        <v>793</v>
      </c>
      <c r="T15" s="341" t="s">
        <v>819</v>
      </c>
      <c r="U15" s="341" t="s">
        <v>822</v>
      </c>
      <c r="V15" s="341" t="s">
        <v>833</v>
      </c>
      <c r="W15" s="44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1">
        <f>500+500+500+500+500+500+500+500+500+500+500+500+500+500+500+500+500+500+500+500</f>
        <v>10000</v>
      </c>
      <c r="AZ15" s="109">
        <v>500</v>
      </c>
      <c r="BA15" s="109"/>
      <c r="BB15" s="53"/>
    </row>
    <row r="16" spans="1:256" ht="23.4">
      <c r="A16" s="40" t="s">
        <v>198</v>
      </c>
      <c r="B16" s="25" t="s">
        <v>758</v>
      </c>
      <c r="C16" s="341" t="s">
        <v>764</v>
      </c>
      <c r="D16" s="341" t="s">
        <v>769</v>
      </c>
      <c r="E16" s="341" t="s">
        <v>773</v>
      </c>
      <c r="F16" s="341" t="s">
        <v>775</v>
      </c>
      <c r="G16" s="341" t="s">
        <v>780</v>
      </c>
      <c r="H16" s="341" t="s">
        <v>783</v>
      </c>
      <c r="I16" s="341" t="s">
        <v>788</v>
      </c>
      <c r="J16" s="341" t="s">
        <v>793</v>
      </c>
      <c r="K16" s="341" t="s">
        <v>819</v>
      </c>
      <c r="L16" s="341" t="s">
        <v>822</v>
      </c>
      <c r="M16" s="341" t="s">
        <v>833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1">
        <f>500+500+500+500+500+500+500+500+500+500+500</f>
        <v>5500</v>
      </c>
      <c r="AZ16" s="41">
        <v>500</v>
      </c>
      <c r="BA16" s="109"/>
      <c r="BB16" s="568"/>
    </row>
    <row r="17" spans="1:54" s="54" customFormat="1" ht="23.4">
      <c r="A17" s="52" t="s">
        <v>200</v>
      </c>
      <c r="B17" s="128" t="s">
        <v>767</v>
      </c>
      <c r="C17" s="416" t="s">
        <v>769</v>
      </c>
      <c r="D17" s="416" t="s">
        <v>773</v>
      </c>
      <c r="E17" s="416" t="s">
        <v>775</v>
      </c>
      <c r="F17" s="416" t="s">
        <v>780</v>
      </c>
      <c r="G17" s="416" t="s">
        <v>783</v>
      </c>
      <c r="H17" s="416" t="s">
        <v>788</v>
      </c>
      <c r="I17" s="416" t="s">
        <v>793</v>
      </c>
      <c r="J17" s="416" t="s">
        <v>819</v>
      </c>
      <c r="K17" s="616" t="s">
        <v>823</v>
      </c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7"/>
      <c r="Z17" s="617"/>
      <c r="AA17" s="617"/>
      <c r="AB17" s="617"/>
      <c r="AC17" s="617"/>
      <c r="AD17" s="617"/>
      <c r="AE17" s="617"/>
      <c r="AF17" s="617"/>
      <c r="AG17" s="617"/>
      <c r="AH17" s="617"/>
      <c r="AI17" s="617"/>
      <c r="AJ17" s="617"/>
      <c r="AK17" s="617"/>
      <c r="AL17" s="617"/>
      <c r="AM17" s="617"/>
      <c r="AN17" s="617"/>
      <c r="AO17" s="617"/>
      <c r="AP17" s="617"/>
      <c r="AQ17" s="617"/>
      <c r="AR17" s="617"/>
      <c r="AS17" s="617"/>
      <c r="AT17" s="617"/>
      <c r="AU17" s="617"/>
      <c r="AV17" s="617"/>
      <c r="AW17" s="617"/>
      <c r="AX17" s="618"/>
      <c r="AY17" s="126">
        <f>500+500+500+500+500+500+500+500</f>
        <v>4000</v>
      </c>
      <c r="AZ17" s="126">
        <v>500</v>
      </c>
      <c r="BA17" s="52" t="s">
        <v>834</v>
      </c>
      <c r="BB17" s="555"/>
    </row>
    <row r="18" spans="1:54" s="54" customFormat="1" ht="23.4">
      <c r="A18" s="40" t="s">
        <v>202</v>
      </c>
      <c r="B18" s="25" t="s">
        <v>770</v>
      </c>
      <c r="C18" s="341" t="s">
        <v>773</v>
      </c>
      <c r="D18" s="341" t="s">
        <v>775</v>
      </c>
      <c r="E18" s="341" t="s">
        <v>780</v>
      </c>
      <c r="F18" s="341" t="s">
        <v>783</v>
      </c>
      <c r="G18" s="341" t="s">
        <v>788</v>
      </c>
      <c r="H18" s="341" t="s">
        <v>793</v>
      </c>
      <c r="I18" s="341" t="s">
        <v>819</v>
      </c>
      <c r="J18" s="341" t="s">
        <v>822</v>
      </c>
      <c r="K18" s="341" t="s">
        <v>833</v>
      </c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41">
        <f>500+500+500+500+500+500+500+500+500</f>
        <v>4500</v>
      </c>
      <c r="AZ18" s="41">
        <v>500</v>
      </c>
      <c r="BA18" s="137"/>
      <c r="BB18" s="555"/>
    </row>
    <row r="19" spans="1:54" s="54" customFormat="1" ht="23.4">
      <c r="A19" s="40" t="s">
        <v>203</v>
      </c>
      <c r="B19" s="25" t="s">
        <v>774</v>
      </c>
      <c r="C19" s="341" t="s">
        <v>780</v>
      </c>
      <c r="D19" s="341" t="s">
        <v>783</v>
      </c>
      <c r="E19" s="341" t="s">
        <v>788</v>
      </c>
      <c r="F19" s="341" t="s">
        <v>793</v>
      </c>
      <c r="G19" s="341" t="s">
        <v>819</v>
      </c>
      <c r="H19" s="341" t="s">
        <v>822</v>
      </c>
      <c r="I19" s="341" t="s">
        <v>833</v>
      </c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41">
        <f>500+500+500+500+500+500+500</f>
        <v>3500</v>
      </c>
      <c r="AZ19" s="41">
        <v>500</v>
      </c>
      <c r="BA19" s="137"/>
      <c r="BB19" s="555"/>
    </row>
    <row r="20" spans="1:54" s="54" customFormat="1" ht="23.4">
      <c r="A20" s="40" t="s">
        <v>204</v>
      </c>
      <c r="B20" s="25" t="s">
        <v>776</v>
      </c>
      <c r="C20" s="341" t="s">
        <v>783</v>
      </c>
      <c r="D20" s="341" t="s">
        <v>788</v>
      </c>
      <c r="E20" s="341" t="s">
        <v>793</v>
      </c>
      <c r="F20" s="341" t="s">
        <v>819</v>
      </c>
      <c r="G20" s="341" t="s">
        <v>822</v>
      </c>
      <c r="H20" s="341" t="s">
        <v>833</v>
      </c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41">
        <f>500+500+500+500+500+500</f>
        <v>3000</v>
      </c>
      <c r="AZ20" s="41">
        <v>500</v>
      </c>
      <c r="BA20" s="137"/>
      <c r="BB20" s="555"/>
    </row>
    <row r="21" spans="1:54" s="54" customFormat="1" ht="23.4">
      <c r="A21" s="573">
        <v>18</v>
      </c>
      <c r="B21" s="128" t="s">
        <v>779</v>
      </c>
      <c r="C21" s="416" t="s">
        <v>783</v>
      </c>
      <c r="D21" s="416" t="s">
        <v>788</v>
      </c>
      <c r="E21" s="416" t="s">
        <v>793</v>
      </c>
      <c r="F21" s="416" t="s">
        <v>819</v>
      </c>
      <c r="G21" s="619" t="s">
        <v>824</v>
      </c>
      <c r="H21" s="620"/>
      <c r="I21" s="620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0"/>
      <c r="AF21" s="620"/>
      <c r="AG21" s="620"/>
      <c r="AH21" s="620"/>
      <c r="AI21" s="620"/>
      <c r="AJ21" s="620"/>
      <c r="AK21" s="620"/>
      <c r="AL21" s="620"/>
      <c r="AM21" s="620"/>
      <c r="AN21" s="620"/>
      <c r="AO21" s="620"/>
      <c r="AP21" s="620"/>
      <c r="AQ21" s="620"/>
      <c r="AR21" s="620"/>
      <c r="AS21" s="620"/>
      <c r="AT21" s="620"/>
      <c r="AU21" s="620"/>
      <c r="AV21" s="620"/>
      <c r="AW21" s="620"/>
      <c r="AX21" s="621"/>
      <c r="AY21" s="126">
        <f>500+500+500+500</f>
        <v>2000</v>
      </c>
      <c r="AZ21" s="126">
        <v>500</v>
      </c>
      <c r="BA21" s="52" t="s">
        <v>834</v>
      </c>
      <c r="BB21" s="53"/>
    </row>
    <row r="22" spans="1:54" ht="23.4">
      <c r="A22" s="51">
        <v>19</v>
      </c>
      <c r="B22" s="25" t="s">
        <v>787</v>
      </c>
      <c r="C22" s="341" t="s">
        <v>793</v>
      </c>
      <c r="D22" s="341" t="s">
        <v>819</v>
      </c>
      <c r="E22" s="341" t="s">
        <v>833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41">
        <f>500+500+500</f>
        <v>1500</v>
      </c>
      <c r="AZ22" s="41">
        <v>500</v>
      </c>
      <c r="BA22" s="51"/>
    </row>
    <row r="23" spans="1:54" ht="23.4">
      <c r="A23" s="51">
        <v>20</v>
      </c>
      <c r="B23" s="25" t="s">
        <v>816</v>
      </c>
      <c r="C23" s="341" t="s">
        <v>822</v>
      </c>
      <c r="D23" s="341" t="s">
        <v>833</v>
      </c>
      <c r="E23" s="34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41">
        <f>500+500</f>
        <v>1000</v>
      </c>
      <c r="AZ23" s="41">
        <v>500</v>
      </c>
      <c r="BA23" s="51"/>
    </row>
    <row r="24" spans="1:54" ht="23.4">
      <c r="A24" s="51">
        <v>21</v>
      </c>
      <c r="B24" s="25" t="s">
        <v>817</v>
      </c>
      <c r="C24" s="341" t="s">
        <v>822</v>
      </c>
      <c r="D24" s="341" t="s">
        <v>833</v>
      </c>
      <c r="E24" s="34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41">
        <f>500+500</f>
        <v>1000</v>
      </c>
      <c r="AZ24" s="41">
        <v>500</v>
      </c>
      <c r="BA24" s="51"/>
    </row>
    <row r="25" spans="1:54" ht="23.4">
      <c r="A25" s="51">
        <v>22</v>
      </c>
      <c r="B25" s="25" t="s">
        <v>826</v>
      </c>
      <c r="C25" s="341" t="s">
        <v>833</v>
      </c>
      <c r="D25" s="341"/>
      <c r="E25" s="34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41">
        <v>500</v>
      </c>
      <c r="AZ25" s="41">
        <v>500</v>
      </c>
      <c r="BA25" s="51"/>
    </row>
    <row r="26" spans="1:54" ht="23.4">
      <c r="A26" s="51">
        <v>23</v>
      </c>
      <c r="B26" s="25" t="s">
        <v>827</v>
      </c>
      <c r="C26" s="341" t="s">
        <v>833</v>
      </c>
      <c r="D26" s="341"/>
      <c r="E26" s="34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41">
        <v>500</v>
      </c>
      <c r="AZ26" s="41">
        <v>500</v>
      </c>
      <c r="BA26" s="51"/>
    </row>
    <row r="27" spans="1:54" ht="23.4">
      <c r="A27" s="51">
        <v>24</v>
      </c>
      <c r="B27" s="25" t="s">
        <v>828</v>
      </c>
      <c r="C27" s="341" t="s">
        <v>833</v>
      </c>
      <c r="D27" s="341"/>
      <c r="E27" s="34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41">
        <v>500</v>
      </c>
      <c r="AZ27" s="41">
        <v>500</v>
      </c>
      <c r="BA27" s="51"/>
    </row>
    <row r="28" spans="1:54" ht="23.4">
      <c r="A28" s="32"/>
      <c r="B28" s="513"/>
      <c r="C28" s="553"/>
      <c r="D28" s="553"/>
      <c r="E28" s="553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554"/>
      <c r="AZ28" s="554"/>
      <c r="BA28" s="32"/>
    </row>
    <row r="29" spans="1:54" ht="23.4">
      <c r="A29" s="32"/>
      <c r="B29" s="513"/>
      <c r="C29" s="553"/>
      <c r="D29" s="553"/>
      <c r="E29" s="553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554"/>
      <c r="AZ29" s="554"/>
      <c r="BA29" s="32"/>
    </row>
    <row r="30" spans="1:54" ht="23.4">
      <c r="A30" s="32"/>
      <c r="B30" s="513"/>
      <c r="C30" s="553"/>
      <c r="D30" s="553"/>
      <c r="E30" s="553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554"/>
      <c r="AZ30" s="554"/>
      <c r="BA30" s="32"/>
    </row>
    <row r="31" spans="1:54" ht="23.4">
      <c r="A31" s="32"/>
      <c r="B31" s="513"/>
      <c r="C31" s="553"/>
      <c r="D31" s="553"/>
      <c r="E31" s="553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554"/>
      <c r="AZ31" s="554"/>
      <c r="BA31" s="32"/>
    </row>
    <row r="32" spans="1:54" ht="23.4">
      <c r="A32" s="32"/>
      <c r="B32" s="513"/>
      <c r="C32" s="553"/>
      <c r="D32" s="553"/>
      <c r="E32" s="553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554"/>
      <c r="AZ32" s="554"/>
      <c r="BA32" s="32"/>
    </row>
    <row r="33" spans="1:54" ht="23.4">
      <c r="A33" s="32"/>
      <c r="B33" s="513"/>
      <c r="C33" s="553"/>
      <c r="D33" s="553"/>
      <c r="E33" s="553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554"/>
      <c r="AZ33" s="554"/>
      <c r="BA33" s="32"/>
    </row>
    <row r="34" spans="1:54" ht="23.4">
      <c r="A34" s="32"/>
      <c r="B34" s="513"/>
      <c r="C34" s="553"/>
      <c r="D34" s="553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554"/>
      <c r="AZ34" s="554"/>
      <c r="BA34" s="32"/>
    </row>
    <row r="35" spans="1:54" ht="23.4">
      <c r="A35" s="32"/>
      <c r="B35" s="513"/>
      <c r="C35" s="553"/>
      <c r="D35" s="553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554"/>
      <c r="AZ35" s="554"/>
      <c r="BA35" s="32"/>
    </row>
    <row r="36" spans="1:54" s="33" customFormat="1">
      <c r="A36" s="55"/>
      <c r="B36" s="628" t="s">
        <v>396</v>
      </c>
      <c r="C36" s="628"/>
      <c r="D36" s="628"/>
      <c r="E36" s="628"/>
      <c r="F36" s="628"/>
      <c r="G36" s="628"/>
      <c r="H36" s="628"/>
      <c r="I36" s="628"/>
      <c r="J36" s="628"/>
      <c r="K36" s="628"/>
      <c r="L36" s="628"/>
      <c r="M36" s="628"/>
      <c r="N36" s="628"/>
      <c r="O36" s="628"/>
      <c r="P36" s="628"/>
      <c r="Q36" s="628"/>
      <c r="R36" s="628"/>
      <c r="S36" s="628"/>
      <c r="T36" s="628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56"/>
      <c r="AZ36" s="57"/>
      <c r="BA36" s="57"/>
      <c r="BB36" s="32"/>
    </row>
    <row r="37" spans="1:54" s="33" customFormat="1" ht="22.5" customHeight="1">
      <c r="A37" s="55"/>
      <c r="B37" s="112" t="s">
        <v>397</v>
      </c>
      <c r="C37" s="55"/>
      <c r="D37" s="55"/>
      <c r="E37" s="42"/>
      <c r="F37" s="42"/>
      <c r="G37" s="42"/>
      <c r="H37" s="42"/>
      <c r="I37" s="42"/>
      <c r="J37" s="42"/>
      <c r="K37" s="112" t="s">
        <v>399</v>
      </c>
      <c r="L37" s="42"/>
      <c r="M37" s="42"/>
      <c r="N37" s="42"/>
      <c r="O37" s="42"/>
      <c r="P37" s="42"/>
      <c r="Q37" s="42"/>
      <c r="R37" s="42"/>
      <c r="S37" s="42"/>
      <c r="T37" s="4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56"/>
      <c r="AZ37" s="57"/>
      <c r="BA37" s="57"/>
      <c r="BB37" s="32"/>
    </row>
    <row r="38" spans="1:54" s="33" customFormat="1">
      <c r="A38" s="55"/>
      <c r="B38" s="112" t="s">
        <v>398</v>
      </c>
      <c r="C38" s="55"/>
      <c r="D38" s="55"/>
      <c r="E38" s="42"/>
      <c r="F38" s="42"/>
      <c r="G38" s="42"/>
      <c r="H38" s="42"/>
      <c r="I38" s="42"/>
      <c r="J38" s="42"/>
      <c r="K38" s="112" t="s">
        <v>400</v>
      </c>
      <c r="L38" s="42"/>
      <c r="M38" s="42"/>
      <c r="N38" s="42"/>
      <c r="O38" s="42"/>
      <c r="P38" s="42"/>
      <c r="Q38" s="42"/>
      <c r="R38" s="42"/>
      <c r="S38" s="42"/>
      <c r="T38" s="4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56"/>
      <c r="AZ38" s="57"/>
      <c r="BA38" s="57"/>
      <c r="BB38" s="32"/>
    </row>
    <row r="39" spans="1:54" s="33" customFormat="1">
      <c r="A39" s="55"/>
      <c r="B39" s="112"/>
      <c r="C39" s="55"/>
      <c r="D39" s="55"/>
      <c r="E39" s="42"/>
      <c r="F39" s="42"/>
      <c r="G39" s="42"/>
      <c r="H39" s="42"/>
      <c r="I39" s="42"/>
      <c r="J39" s="42"/>
      <c r="K39" s="112"/>
      <c r="L39" s="42"/>
      <c r="M39" s="42"/>
      <c r="N39" s="42"/>
      <c r="O39" s="42"/>
      <c r="P39" s="42"/>
      <c r="Q39" s="42"/>
      <c r="R39" s="42"/>
      <c r="S39" s="42"/>
      <c r="T39" s="4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56"/>
      <c r="AZ39" s="57"/>
      <c r="BA39" s="57"/>
      <c r="BB39" s="32"/>
    </row>
    <row r="40" spans="1:54" s="54" customFormat="1" ht="23.4">
      <c r="A40" s="573">
        <v>19</v>
      </c>
      <c r="B40" s="128" t="s">
        <v>714</v>
      </c>
      <c r="C40" s="416" t="s">
        <v>793</v>
      </c>
      <c r="D40" s="416"/>
      <c r="E40" s="416"/>
      <c r="F40" s="625" t="s">
        <v>795</v>
      </c>
      <c r="G40" s="626"/>
      <c r="H40" s="626"/>
      <c r="I40" s="626"/>
      <c r="J40" s="626"/>
      <c r="K40" s="626"/>
      <c r="L40" s="626"/>
      <c r="M40" s="626"/>
      <c r="N40" s="626"/>
      <c r="O40" s="626"/>
      <c r="P40" s="626"/>
      <c r="Q40" s="626"/>
      <c r="R40" s="626"/>
      <c r="S40" s="626"/>
      <c r="T40" s="626"/>
      <c r="U40" s="626"/>
      <c r="V40" s="626"/>
      <c r="W40" s="626"/>
      <c r="X40" s="626"/>
      <c r="Y40" s="626"/>
      <c r="Z40" s="626"/>
      <c r="AA40" s="626"/>
      <c r="AB40" s="626"/>
      <c r="AC40" s="626"/>
      <c r="AD40" s="626"/>
      <c r="AE40" s="626"/>
      <c r="AF40" s="626"/>
      <c r="AG40" s="626"/>
      <c r="AH40" s="626"/>
      <c r="AI40" s="626"/>
      <c r="AJ40" s="626"/>
      <c r="AK40" s="626"/>
      <c r="AL40" s="626"/>
      <c r="AM40" s="626"/>
      <c r="AN40" s="626"/>
      <c r="AO40" s="626"/>
      <c r="AP40" s="626"/>
      <c r="AQ40" s="626"/>
      <c r="AR40" s="626"/>
      <c r="AS40" s="626"/>
      <c r="AT40" s="626"/>
      <c r="AU40" s="626"/>
      <c r="AV40" s="626"/>
      <c r="AW40" s="626"/>
      <c r="AX40" s="627"/>
      <c r="AY40" s="126">
        <v>500</v>
      </c>
      <c r="AZ40" s="126">
        <v>500</v>
      </c>
      <c r="BA40" s="52" t="s">
        <v>825</v>
      </c>
      <c r="BB40" s="53"/>
    </row>
    <row r="41" spans="1:54" s="54" customFormat="1" ht="23.4">
      <c r="A41" s="52" t="s">
        <v>208</v>
      </c>
      <c r="B41" s="128" t="s">
        <v>777</v>
      </c>
      <c r="C41" s="416" t="s">
        <v>783</v>
      </c>
      <c r="D41" s="416" t="s">
        <v>788</v>
      </c>
      <c r="E41" s="416"/>
      <c r="F41" s="625" t="s">
        <v>795</v>
      </c>
      <c r="G41" s="626"/>
      <c r="H41" s="626"/>
      <c r="I41" s="626"/>
      <c r="J41" s="626"/>
      <c r="K41" s="626"/>
      <c r="L41" s="626"/>
      <c r="M41" s="626"/>
      <c r="N41" s="626"/>
      <c r="O41" s="626"/>
      <c r="P41" s="626"/>
      <c r="Q41" s="626"/>
      <c r="R41" s="626"/>
      <c r="S41" s="626"/>
      <c r="T41" s="626"/>
      <c r="U41" s="626"/>
      <c r="V41" s="626"/>
      <c r="W41" s="626"/>
      <c r="X41" s="626"/>
      <c r="Y41" s="626"/>
      <c r="Z41" s="626"/>
      <c r="AA41" s="626"/>
      <c r="AB41" s="626"/>
      <c r="AC41" s="626"/>
      <c r="AD41" s="626"/>
      <c r="AE41" s="626"/>
      <c r="AF41" s="626"/>
      <c r="AG41" s="626"/>
      <c r="AH41" s="626"/>
      <c r="AI41" s="626"/>
      <c r="AJ41" s="626"/>
      <c r="AK41" s="626"/>
      <c r="AL41" s="626"/>
      <c r="AM41" s="626"/>
      <c r="AN41" s="626"/>
      <c r="AO41" s="626"/>
      <c r="AP41" s="626"/>
      <c r="AQ41" s="626"/>
      <c r="AR41" s="626"/>
      <c r="AS41" s="626"/>
      <c r="AT41" s="626"/>
      <c r="AU41" s="626"/>
      <c r="AV41" s="626"/>
      <c r="AW41" s="626"/>
      <c r="AX41" s="627"/>
      <c r="AY41" s="126">
        <f>500+500</f>
        <v>1000</v>
      </c>
      <c r="AZ41" s="126">
        <v>500</v>
      </c>
      <c r="BA41" s="52" t="s">
        <v>815</v>
      </c>
      <c r="BB41" s="53" t="s">
        <v>614</v>
      </c>
    </row>
    <row r="42" spans="1:54" s="54" customFormat="1" ht="23.4">
      <c r="A42" s="52" t="s">
        <v>209</v>
      </c>
      <c r="B42" s="128" t="s">
        <v>778</v>
      </c>
      <c r="C42" s="416" t="s">
        <v>783</v>
      </c>
      <c r="D42" s="416" t="s">
        <v>788</v>
      </c>
      <c r="E42" s="416"/>
      <c r="F42" s="625" t="s">
        <v>795</v>
      </c>
      <c r="G42" s="626"/>
      <c r="H42" s="626"/>
      <c r="I42" s="626"/>
      <c r="J42" s="626"/>
      <c r="K42" s="626"/>
      <c r="L42" s="626"/>
      <c r="M42" s="626"/>
      <c r="N42" s="626"/>
      <c r="O42" s="626"/>
      <c r="P42" s="626"/>
      <c r="Q42" s="626"/>
      <c r="R42" s="626"/>
      <c r="S42" s="626"/>
      <c r="T42" s="626"/>
      <c r="U42" s="626"/>
      <c r="V42" s="626"/>
      <c r="W42" s="626"/>
      <c r="X42" s="626"/>
      <c r="Y42" s="626"/>
      <c r="Z42" s="626"/>
      <c r="AA42" s="626"/>
      <c r="AB42" s="626"/>
      <c r="AC42" s="626"/>
      <c r="AD42" s="626"/>
      <c r="AE42" s="626"/>
      <c r="AF42" s="626"/>
      <c r="AG42" s="626"/>
      <c r="AH42" s="626"/>
      <c r="AI42" s="626"/>
      <c r="AJ42" s="626"/>
      <c r="AK42" s="626"/>
      <c r="AL42" s="626"/>
      <c r="AM42" s="626"/>
      <c r="AN42" s="626"/>
      <c r="AO42" s="626"/>
      <c r="AP42" s="626"/>
      <c r="AQ42" s="626"/>
      <c r="AR42" s="626"/>
      <c r="AS42" s="626"/>
      <c r="AT42" s="626"/>
      <c r="AU42" s="626"/>
      <c r="AV42" s="626"/>
      <c r="AW42" s="626"/>
      <c r="AX42" s="627"/>
      <c r="AY42" s="126">
        <f>500+500</f>
        <v>1000</v>
      </c>
      <c r="AZ42" s="126">
        <v>500</v>
      </c>
      <c r="BA42" s="52" t="s">
        <v>815</v>
      </c>
      <c r="BB42" s="53" t="s">
        <v>614</v>
      </c>
    </row>
    <row r="43" spans="1:54" s="54" customFormat="1" ht="23.4">
      <c r="A43" s="52" t="s">
        <v>204</v>
      </c>
      <c r="B43" s="128" t="s">
        <v>771</v>
      </c>
      <c r="C43" s="416" t="s">
        <v>775</v>
      </c>
      <c r="D43" s="416" t="s">
        <v>780</v>
      </c>
      <c r="E43" s="416" t="s">
        <v>783</v>
      </c>
      <c r="F43" s="625" t="s">
        <v>791</v>
      </c>
      <c r="G43" s="626"/>
      <c r="H43" s="626"/>
      <c r="I43" s="626"/>
      <c r="J43" s="626"/>
      <c r="K43" s="626"/>
      <c r="L43" s="626"/>
      <c r="M43" s="626"/>
      <c r="N43" s="626"/>
      <c r="O43" s="626"/>
      <c r="P43" s="626"/>
      <c r="Q43" s="626"/>
      <c r="R43" s="626"/>
      <c r="S43" s="626"/>
      <c r="T43" s="626"/>
      <c r="U43" s="626"/>
      <c r="V43" s="626"/>
      <c r="W43" s="626"/>
      <c r="X43" s="626"/>
      <c r="Y43" s="626"/>
      <c r="Z43" s="626"/>
      <c r="AA43" s="626"/>
      <c r="AB43" s="626"/>
      <c r="AC43" s="626"/>
      <c r="AD43" s="626"/>
      <c r="AE43" s="626"/>
      <c r="AF43" s="626"/>
      <c r="AG43" s="626"/>
      <c r="AH43" s="626"/>
      <c r="AI43" s="626"/>
      <c r="AJ43" s="626"/>
      <c r="AK43" s="626"/>
      <c r="AL43" s="626"/>
      <c r="AM43" s="626"/>
      <c r="AN43" s="626"/>
      <c r="AO43" s="626"/>
      <c r="AP43" s="626"/>
      <c r="AQ43" s="626"/>
      <c r="AR43" s="626"/>
      <c r="AS43" s="626"/>
      <c r="AT43" s="626"/>
      <c r="AU43" s="626"/>
      <c r="AV43" s="626"/>
      <c r="AW43" s="626"/>
      <c r="AX43" s="627"/>
      <c r="AY43" s="126">
        <f>500+500+500</f>
        <v>1500</v>
      </c>
      <c r="AZ43" s="126">
        <v>500</v>
      </c>
      <c r="BA43" s="52" t="s">
        <v>792</v>
      </c>
      <c r="BB43" s="555"/>
    </row>
    <row r="44" spans="1:54" s="54" customFormat="1" ht="23.4">
      <c r="A44" s="570" t="s">
        <v>200</v>
      </c>
      <c r="B44" s="128" t="s">
        <v>766</v>
      </c>
      <c r="C44" s="416" t="s">
        <v>764</v>
      </c>
      <c r="D44" s="416" t="s">
        <v>769</v>
      </c>
      <c r="E44" s="416" t="s">
        <v>773</v>
      </c>
      <c r="F44" s="416" t="s">
        <v>775</v>
      </c>
      <c r="G44" s="416" t="s">
        <v>780</v>
      </c>
      <c r="H44" s="416" t="s">
        <v>783</v>
      </c>
      <c r="I44" s="616" t="s">
        <v>790</v>
      </c>
      <c r="J44" s="617"/>
      <c r="K44" s="617"/>
      <c r="L44" s="617"/>
      <c r="M44" s="617"/>
      <c r="N44" s="617"/>
      <c r="O44" s="617"/>
      <c r="P44" s="617"/>
      <c r="Q44" s="617"/>
      <c r="R44" s="617"/>
      <c r="S44" s="617"/>
      <c r="T44" s="617"/>
      <c r="U44" s="617"/>
      <c r="V44" s="617"/>
      <c r="W44" s="617"/>
      <c r="X44" s="617"/>
      <c r="Y44" s="617"/>
      <c r="Z44" s="617"/>
      <c r="AA44" s="617"/>
      <c r="AB44" s="617"/>
      <c r="AC44" s="617"/>
      <c r="AD44" s="617"/>
      <c r="AE44" s="617"/>
      <c r="AF44" s="617"/>
      <c r="AG44" s="617"/>
      <c r="AH44" s="617"/>
      <c r="AI44" s="617"/>
      <c r="AJ44" s="617"/>
      <c r="AK44" s="617"/>
      <c r="AL44" s="617"/>
      <c r="AM44" s="617"/>
      <c r="AN44" s="617"/>
      <c r="AO44" s="617"/>
      <c r="AP44" s="617"/>
      <c r="AQ44" s="617"/>
      <c r="AR44" s="617"/>
      <c r="AS44" s="617"/>
      <c r="AT44" s="617"/>
      <c r="AU44" s="617"/>
      <c r="AV44" s="617"/>
      <c r="AW44" s="617"/>
      <c r="AX44" s="618"/>
      <c r="AY44" s="126">
        <f>500+500+500+500+500+500</f>
        <v>3000</v>
      </c>
      <c r="AZ44" s="126">
        <v>500</v>
      </c>
      <c r="BA44" s="52" t="s">
        <v>792</v>
      </c>
      <c r="BB44" s="555"/>
    </row>
    <row r="45" spans="1:54" s="54" customFormat="1" ht="23.4">
      <c r="A45" s="52" t="s">
        <v>175</v>
      </c>
      <c r="B45" s="128" t="s">
        <v>627</v>
      </c>
      <c r="C45" s="416" t="s">
        <v>673</v>
      </c>
      <c r="D45" s="416" t="s">
        <v>674</v>
      </c>
      <c r="E45" s="416" t="s">
        <v>677</v>
      </c>
      <c r="F45" s="416" t="s">
        <v>682</v>
      </c>
      <c r="G45" s="416" t="s">
        <v>686</v>
      </c>
      <c r="H45" s="416" t="s">
        <v>689</v>
      </c>
      <c r="I45" s="416" t="s">
        <v>693</v>
      </c>
      <c r="J45" s="416" t="s">
        <v>707</v>
      </c>
      <c r="K45" s="416" t="s">
        <v>711</v>
      </c>
      <c r="L45" s="416" t="s">
        <v>715</v>
      </c>
      <c r="M45" s="416" t="s">
        <v>744</v>
      </c>
      <c r="N45" s="416" t="s">
        <v>753</v>
      </c>
      <c r="O45" s="416" t="s">
        <v>754</v>
      </c>
      <c r="P45" s="416" t="s">
        <v>759</v>
      </c>
      <c r="Q45" s="416" t="s">
        <v>764</v>
      </c>
      <c r="R45" s="416" t="s">
        <v>769</v>
      </c>
      <c r="S45" s="416" t="s">
        <v>773</v>
      </c>
      <c r="T45" s="416" t="s">
        <v>775</v>
      </c>
      <c r="U45" s="416" t="s">
        <v>780</v>
      </c>
      <c r="V45" s="622" t="s">
        <v>784</v>
      </c>
      <c r="W45" s="623"/>
      <c r="X45" s="623"/>
      <c r="Y45" s="623"/>
      <c r="Z45" s="623"/>
      <c r="AA45" s="623"/>
      <c r="AB45" s="623"/>
      <c r="AC45" s="623"/>
      <c r="AD45" s="623"/>
      <c r="AE45" s="623"/>
      <c r="AF45" s="623"/>
      <c r="AG45" s="623"/>
      <c r="AH45" s="623"/>
      <c r="AI45" s="623"/>
      <c r="AJ45" s="623"/>
      <c r="AK45" s="623"/>
      <c r="AL45" s="623"/>
      <c r="AM45" s="623"/>
      <c r="AN45" s="623"/>
      <c r="AO45" s="623"/>
      <c r="AP45" s="623"/>
      <c r="AQ45" s="623"/>
      <c r="AR45" s="623"/>
      <c r="AS45" s="623"/>
      <c r="AT45" s="623"/>
      <c r="AU45" s="623"/>
      <c r="AV45" s="623"/>
      <c r="AW45" s="623"/>
      <c r="AX45" s="624"/>
      <c r="AY45" s="126">
        <f>500+500+500+500+500+500+500+500+500+500+500+500+500+500+500+500+500+500+500</f>
        <v>9500</v>
      </c>
      <c r="AZ45" s="137">
        <v>500</v>
      </c>
      <c r="BA45" s="52" t="s">
        <v>789</v>
      </c>
      <c r="BB45" s="53" t="s">
        <v>667</v>
      </c>
    </row>
    <row r="46" spans="1:54" s="54" customFormat="1" ht="23.4">
      <c r="A46" s="52" t="s">
        <v>198</v>
      </c>
      <c r="B46" s="128" t="s">
        <v>684</v>
      </c>
      <c r="C46" s="416" t="s">
        <v>686</v>
      </c>
      <c r="D46" s="416" t="s">
        <v>689</v>
      </c>
      <c r="E46" s="416" t="s">
        <v>693</v>
      </c>
      <c r="F46" s="416" t="s">
        <v>707</v>
      </c>
      <c r="G46" s="416" t="s">
        <v>711</v>
      </c>
      <c r="H46" s="416" t="s">
        <v>715</v>
      </c>
      <c r="I46" s="416" t="s">
        <v>744</v>
      </c>
      <c r="J46" s="416" t="s">
        <v>753</v>
      </c>
      <c r="K46" s="416" t="s">
        <v>754</v>
      </c>
      <c r="L46" s="416" t="s">
        <v>759</v>
      </c>
      <c r="M46" s="416" t="s">
        <v>764</v>
      </c>
      <c r="N46" s="416" t="s">
        <v>769</v>
      </c>
      <c r="O46" s="416" t="s">
        <v>773</v>
      </c>
      <c r="P46" s="416" t="s">
        <v>775</v>
      </c>
      <c r="Q46" s="416" t="s">
        <v>780</v>
      </c>
      <c r="R46" s="616" t="s">
        <v>785</v>
      </c>
      <c r="S46" s="617"/>
      <c r="T46" s="617"/>
      <c r="U46" s="617"/>
      <c r="V46" s="617"/>
      <c r="W46" s="617"/>
      <c r="X46" s="617"/>
      <c r="Y46" s="617"/>
      <c r="Z46" s="617"/>
      <c r="AA46" s="617"/>
      <c r="AB46" s="617"/>
      <c r="AC46" s="617"/>
      <c r="AD46" s="617"/>
      <c r="AE46" s="617"/>
      <c r="AF46" s="617"/>
      <c r="AG46" s="617"/>
      <c r="AH46" s="617"/>
      <c r="AI46" s="617"/>
      <c r="AJ46" s="617"/>
      <c r="AK46" s="617"/>
      <c r="AL46" s="617"/>
      <c r="AM46" s="617"/>
      <c r="AN46" s="617"/>
      <c r="AO46" s="617"/>
      <c r="AP46" s="617"/>
      <c r="AQ46" s="617"/>
      <c r="AR46" s="617"/>
      <c r="AS46" s="617"/>
      <c r="AT46" s="617"/>
      <c r="AU46" s="617"/>
      <c r="AV46" s="617"/>
      <c r="AW46" s="617"/>
      <c r="AX46" s="618"/>
      <c r="AY46" s="126">
        <f>500+500+500+500+500+500+500+500+500+500+500+500+500+500+500</f>
        <v>7500</v>
      </c>
      <c r="AZ46" s="137">
        <v>500</v>
      </c>
      <c r="BA46" s="52" t="s">
        <v>789</v>
      </c>
      <c r="BB46" s="53"/>
    </row>
    <row r="47" spans="1:54" s="68" customFormat="1">
      <c r="A47" s="63" t="s">
        <v>143</v>
      </c>
      <c r="B47" s="71" t="s">
        <v>212</v>
      </c>
      <c r="C47" s="129" t="s">
        <v>196</v>
      </c>
      <c r="D47" s="129" t="s">
        <v>197</v>
      </c>
      <c r="E47" s="129" t="s">
        <v>369</v>
      </c>
      <c r="F47" s="129" t="s">
        <v>372</v>
      </c>
      <c r="G47" s="129" t="s">
        <v>378</v>
      </c>
      <c r="H47" s="129" t="s">
        <v>379</v>
      </c>
      <c r="I47" s="129" t="s">
        <v>387</v>
      </c>
      <c r="J47" s="129" t="s">
        <v>389</v>
      </c>
      <c r="K47" s="129" t="s">
        <v>392</v>
      </c>
      <c r="L47" s="63" t="s">
        <v>411</v>
      </c>
      <c r="M47" s="63" t="s">
        <v>419</v>
      </c>
      <c r="N47" s="63" t="s">
        <v>432</v>
      </c>
      <c r="O47" s="63" t="s">
        <v>444</v>
      </c>
      <c r="P47" s="63" t="s">
        <v>451</v>
      </c>
      <c r="Q47" s="63" t="s">
        <v>457</v>
      </c>
      <c r="R47" s="63" t="s">
        <v>467</v>
      </c>
      <c r="S47" s="129" t="s">
        <v>477</v>
      </c>
      <c r="T47" s="129" t="s">
        <v>481</v>
      </c>
      <c r="U47" s="129" t="s">
        <v>485</v>
      </c>
      <c r="V47" s="129" t="s">
        <v>494</v>
      </c>
      <c r="W47" s="129" t="s">
        <v>503</v>
      </c>
      <c r="X47" s="129" t="s">
        <v>516</v>
      </c>
      <c r="Y47" s="129" t="s">
        <v>526</v>
      </c>
      <c r="Z47" s="129" t="s">
        <v>533</v>
      </c>
      <c r="AA47" s="129" t="s">
        <v>534</v>
      </c>
      <c r="AB47" s="129" t="s">
        <v>542</v>
      </c>
      <c r="AC47" s="495" t="s">
        <v>550</v>
      </c>
      <c r="AD47" s="495" t="s">
        <v>580</v>
      </c>
      <c r="AE47" s="495" t="s">
        <v>587</v>
      </c>
      <c r="AF47" s="495" t="s">
        <v>592</v>
      </c>
      <c r="AG47" s="495" t="s">
        <v>598</v>
      </c>
      <c r="AH47" s="495" t="s">
        <v>603</v>
      </c>
      <c r="AI47" s="495" t="s">
        <v>609</v>
      </c>
      <c r="AJ47" s="495" t="s">
        <v>612</v>
      </c>
      <c r="AK47" s="495" t="s">
        <v>616</v>
      </c>
      <c r="AL47" s="495" t="s">
        <v>620</v>
      </c>
      <c r="AM47" s="495" t="s">
        <v>622</v>
      </c>
      <c r="AN47" s="495" t="s">
        <v>631</v>
      </c>
      <c r="AO47" s="495" t="s">
        <v>636</v>
      </c>
      <c r="AP47" s="495" t="s">
        <v>640</v>
      </c>
      <c r="AQ47" s="70"/>
      <c r="AR47" s="70"/>
      <c r="AS47" s="70" t="s">
        <v>781</v>
      </c>
      <c r="AT47" s="70"/>
      <c r="AU47" s="70"/>
      <c r="AV47" s="70"/>
      <c r="AW47" s="70"/>
      <c r="AX47" s="70"/>
      <c r="AY47" s="65">
        <f>6500+500+500+500+500+500+500+500+500+500+500+500+500+500+500+500+500+500+500+500+500+500+500+500+500+500+500+500</f>
        <v>20000</v>
      </c>
      <c r="AZ47" s="63" t="s">
        <v>257</v>
      </c>
      <c r="BA47" s="63" t="s">
        <v>782</v>
      </c>
      <c r="BB47" s="66" t="s">
        <v>551</v>
      </c>
    </row>
    <row r="48" spans="1:54" s="54" customFormat="1" ht="23.4">
      <c r="A48" s="52" t="s">
        <v>204</v>
      </c>
      <c r="B48" s="128" t="s">
        <v>714</v>
      </c>
      <c r="C48" s="495" t="s">
        <v>707</v>
      </c>
      <c r="D48" s="495" t="s">
        <v>711</v>
      </c>
      <c r="E48" s="416" t="s">
        <v>715</v>
      </c>
      <c r="F48" s="416" t="s">
        <v>744</v>
      </c>
      <c r="G48" s="416" t="s">
        <v>753</v>
      </c>
      <c r="H48" s="416" t="s">
        <v>754</v>
      </c>
      <c r="I48" s="416" t="s">
        <v>759</v>
      </c>
      <c r="J48" s="416" t="s">
        <v>764</v>
      </c>
      <c r="K48" s="416" t="s">
        <v>769</v>
      </c>
      <c r="L48" s="635" t="s">
        <v>772</v>
      </c>
      <c r="M48" s="636"/>
      <c r="N48" s="636"/>
      <c r="O48" s="636"/>
      <c r="P48" s="636"/>
      <c r="Q48" s="636"/>
      <c r="R48" s="636"/>
      <c r="S48" s="636"/>
      <c r="T48" s="636"/>
      <c r="U48" s="636"/>
      <c r="V48" s="636"/>
      <c r="W48" s="636"/>
      <c r="X48" s="636"/>
      <c r="Y48" s="636"/>
      <c r="Z48" s="636"/>
      <c r="AA48" s="636"/>
      <c r="AB48" s="636"/>
      <c r="AC48" s="636"/>
      <c r="AD48" s="636"/>
      <c r="AE48" s="636"/>
      <c r="AF48" s="636"/>
      <c r="AG48" s="636"/>
      <c r="AH48" s="636"/>
      <c r="AI48" s="636"/>
      <c r="AJ48" s="636"/>
      <c r="AK48" s="636"/>
      <c r="AL48" s="636"/>
      <c r="AM48" s="636"/>
      <c r="AN48" s="636"/>
      <c r="AO48" s="636"/>
      <c r="AP48" s="636"/>
      <c r="AQ48" s="636"/>
      <c r="AR48" s="636"/>
      <c r="AS48" s="636"/>
      <c r="AT48" s="636"/>
      <c r="AU48" s="636"/>
      <c r="AV48" s="636"/>
      <c r="AW48" s="636"/>
      <c r="AX48" s="637"/>
      <c r="AY48" s="126">
        <f>1000+500+500+500+500+500+500+500</f>
        <v>4500</v>
      </c>
      <c r="AZ48" s="137">
        <v>500</v>
      </c>
      <c r="BA48" s="316">
        <v>21088</v>
      </c>
      <c r="BB48" s="526" t="s">
        <v>717</v>
      </c>
    </row>
    <row r="49" spans="1:54" s="69" customFormat="1" ht="23.4">
      <c r="A49" s="52" t="s">
        <v>169</v>
      </c>
      <c r="B49" s="128" t="s">
        <v>201</v>
      </c>
      <c r="C49" s="125" t="s">
        <v>494</v>
      </c>
      <c r="D49" s="125" t="s">
        <v>503</v>
      </c>
      <c r="E49" s="125" t="s">
        <v>516</v>
      </c>
      <c r="F49" s="125" t="s">
        <v>526</v>
      </c>
      <c r="G49" s="125" t="s">
        <v>533</v>
      </c>
      <c r="H49" s="125" t="s">
        <v>534</v>
      </c>
      <c r="I49" s="125" t="s">
        <v>542</v>
      </c>
      <c r="J49" s="416" t="s">
        <v>550</v>
      </c>
      <c r="K49" s="416" t="s">
        <v>580</v>
      </c>
      <c r="L49" s="416" t="s">
        <v>587</v>
      </c>
      <c r="M49" s="416" t="s">
        <v>592</v>
      </c>
      <c r="N49" s="416" t="s">
        <v>598</v>
      </c>
      <c r="O49" s="416" t="s">
        <v>603</v>
      </c>
      <c r="P49" s="416" t="s">
        <v>609</v>
      </c>
      <c r="Q49" s="416" t="s">
        <v>612</v>
      </c>
      <c r="R49" s="416" t="s">
        <v>616</v>
      </c>
      <c r="S49" s="416" t="s">
        <v>620</v>
      </c>
      <c r="T49" s="416" t="s">
        <v>622</v>
      </c>
      <c r="U49" s="416" t="s">
        <v>631</v>
      </c>
      <c r="V49" s="416" t="s">
        <v>636</v>
      </c>
      <c r="W49" s="416" t="s">
        <v>640</v>
      </c>
      <c r="X49" s="416" t="s">
        <v>643</v>
      </c>
      <c r="Y49" s="416" t="s">
        <v>646</v>
      </c>
      <c r="Z49" s="416" t="s">
        <v>648</v>
      </c>
      <c r="AA49" s="416" t="s">
        <v>654</v>
      </c>
      <c r="AB49" s="416" t="s">
        <v>655</v>
      </c>
      <c r="AC49" s="416" t="s">
        <v>659</v>
      </c>
      <c r="AD49" s="416" t="s">
        <v>666</v>
      </c>
      <c r="AE49" s="416" t="s">
        <v>673</v>
      </c>
      <c r="AF49" s="416" t="s">
        <v>674</v>
      </c>
      <c r="AG49" s="416" t="s">
        <v>677</v>
      </c>
      <c r="AH49" s="416" t="s">
        <v>682</v>
      </c>
      <c r="AI49" s="416" t="s">
        <v>686</v>
      </c>
      <c r="AJ49" s="416" t="s">
        <v>689</v>
      </c>
      <c r="AK49" s="416" t="s">
        <v>693</v>
      </c>
      <c r="AL49" s="416" t="s">
        <v>707</v>
      </c>
      <c r="AM49" s="416" t="s">
        <v>711</v>
      </c>
      <c r="AN49" s="416" t="s">
        <v>715</v>
      </c>
      <c r="AO49" s="416" t="s">
        <v>744</v>
      </c>
      <c r="AP49" s="416" t="s">
        <v>753</v>
      </c>
      <c r="AQ49" s="137"/>
      <c r="AR49" s="137"/>
      <c r="AS49" s="137"/>
      <c r="AT49" s="137"/>
      <c r="AU49" s="137"/>
      <c r="AV49" s="137"/>
      <c r="AW49" s="137"/>
      <c r="AX49" s="137"/>
      <c r="AY49" s="126">
        <f>500+500+500+500+500+500+500+500+500+500+500+500+500+500+500+500+500+500+500+500+500+500+500+500+500+500+500+500+500+500+500+500+500+500+500+500+500+500+500+500</f>
        <v>20000</v>
      </c>
      <c r="AZ49" s="137">
        <v>500</v>
      </c>
      <c r="BA49" s="316">
        <v>21088</v>
      </c>
      <c r="BB49" s="72"/>
    </row>
    <row r="50" spans="1:54" s="54" customFormat="1" ht="23.4">
      <c r="A50" s="52" t="s">
        <v>205</v>
      </c>
      <c r="B50" s="128" t="s">
        <v>755</v>
      </c>
      <c r="C50" s="416" t="s">
        <v>759</v>
      </c>
      <c r="D50" s="629" t="s">
        <v>765</v>
      </c>
      <c r="E50" s="630"/>
      <c r="F50" s="630"/>
      <c r="G50" s="630"/>
      <c r="H50" s="630"/>
      <c r="I50" s="630"/>
      <c r="J50" s="630"/>
      <c r="K50" s="630"/>
      <c r="L50" s="630"/>
      <c r="M50" s="630"/>
      <c r="N50" s="630"/>
      <c r="O50" s="630"/>
      <c r="P50" s="630"/>
      <c r="Q50" s="630"/>
      <c r="R50" s="630"/>
      <c r="S50" s="630"/>
      <c r="T50" s="630"/>
      <c r="U50" s="630"/>
      <c r="V50" s="630"/>
      <c r="W50" s="630"/>
      <c r="X50" s="630"/>
      <c r="Y50" s="630"/>
      <c r="Z50" s="630"/>
      <c r="AA50" s="630"/>
      <c r="AB50" s="630"/>
      <c r="AC50" s="630"/>
      <c r="AD50" s="630"/>
      <c r="AE50" s="630"/>
      <c r="AF50" s="630"/>
      <c r="AG50" s="630"/>
      <c r="AH50" s="630"/>
      <c r="AI50" s="630"/>
      <c r="AJ50" s="630"/>
      <c r="AK50" s="630"/>
      <c r="AL50" s="630"/>
      <c r="AM50" s="630"/>
      <c r="AN50" s="630"/>
      <c r="AO50" s="630"/>
      <c r="AP50" s="630"/>
      <c r="AQ50" s="630"/>
      <c r="AR50" s="630"/>
      <c r="AS50" s="630"/>
      <c r="AT50" s="630"/>
      <c r="AU50" s="630"/>
      <c r="AV50" s="630"/>
      <c r="AW50" s="630"/>
      <c r="AX50" s="631"/>
      <c r="AY50" s="126">
        <v>500</v>
      </c>
      <c r="AZ50" s="137">
        <v>500</v>
      </c>
      <c r="BA50" s="316">
        <v>21057</v>
      </c>
      <c r="BB50" s="555"/>
    </row>
    <row r="51" spans="1:54" s="54" customFormat="1" ht="23.4">
      <c r="A51" s="52" t="s">
        <v>208</v>
      </c>
      <c r="B51" s="128" t="s">
        <v>756</v>
      </c>
      <c r="C51" s="416" t="s">
        <v>759</v>
      </c>
      <c r="D51" s="629" t="s">
        <v>763</v>
      </c>
      <c r="E51" s="630"/>
      <c r="F51" s="630"/>
      <c r="G51" s="630"/>
      <c r="H51" s="630"/>
      <c r="I51" s="630"/>
      <c r="J51" s="630"/>
      <c r="K51" s="630"/>
      <c r="L51" s="630"/>
      <c r="M51" s="630"/>
      <c r="N51" s="630"/>
      <c r="O51" s="630"/>
      <c r="P51" s="630"/>
      <c r="Q51" s="630"/>
      <c r="R51" s="630"/>
      <c r="S51" s="630"/>
      <c r="T51" s="630"/>
      <c r="U51" s="630"/>
      <c r="V51" s="630"/>
      <c r="W51" s="630"/>
      <c r="X51" s="630"/>
      <c r="Y51" s="630"/>
      <c r="Z51" s="630"/>
      <c r="AA51" s="630"/>
      <c r="AB51" s="630"/>
      <c r="AC51" s="630"/>
      <c r="AD51" s="630"/>
      <c r="AE51" s="630"/>
      <c r="AF51" s="630"/>
      <c r="AG51" s="630"/>
      <c r="AH51" s="630"/>
      <c r="AI51" s="630"/>
      <c r="AJ51" s="630"/>
      <c r="AK51" s="630"/>
      <c r="AL51" s="630"/>
      <c r="AM51" s="630"/>
      <c r="AN51" s="630"/>
      <c r="AO51" s="630"/>
      <c r="AP51" s="630"/>
      <c r="AQ51" s="630"/>
      <c r="AR51" s="630"/>
      <c r="AS51" s="630"/>
      <c r="AT51" s="630"/>
      <c r="AU51" s="630"/>
      <c r="AV51" s="630"/>
      <c r="AW51" s="630"/>
      <c r="AX51" s="631"/>
      <c r="AY51" s="126">
        <v>500</v>
      </c>
      <c r="AZ51" s="137">
        <v>500</v>
      </c>
      <c r="BA51" s="316">
        <v>21057</v>
      </c>
      <c r="BB51" s="53" t="s">
        <v>614</v>
      </c>
    </row>
    <row r="52" spans="1:54" s="54" customFormat="1" ht="23.4">
      <c r="A52" s="52" t="s">
        <v>206</v>
      </c>
      <c r="B52" s="128" t="s">
        <v>712</v>
      </c>
      <c r="C52" s="416" t="s">
        <v>744</v>
      </c>
      <c r="D52" s="416" t="s">
        <v>753</v>
      </c>
      <c r="E52" s="416" t="s">
        <v>754</v>
      </c>
      <c r="F52" s="629" t="s">
        <v>761</v>
      </c>
      <c r="G52" s="630"/>
      <c r="H52" s="630"/>
      <c r="I52" s="630"/>
      <c r="J52" s="630"/>
      <c r="K52" s="630"/>
      <c r="L52" s="630"/>
      <c r="M52" s="630"/>
      <c r="N52" s="630"/>
      <c r="O52" s="630"/>
      <c r="P52" s="630"/>
      <c r="Q52" s="630"/>
      <c r="R52" s="630"/>
      <c r="S52" s="630"/>
      <c r="T52" s="630"/>
      <c r="U52" s="630"/>
      <c r="V52" s="630"/>
      <c r="W52" s="630"/>
      <c r="X52" s="630"/>
      <c r="Y52" s="630"/>
      <c r="Z52" s="630"/>
      <c r="AA52" s="630"/>
      <c r="AB52" s="630"/>
      <c r="AC52" s="630"/>
      <c r="AD52" s="630"/>
      <c r="AE52" s="630"/>
      <c r="AF52" s="630"/>
      <c r="AG52" s="630"/>
      <c r="AH52" s="630"/>
      <c r="AI52" s="630"/>
      <c r="AJ52" s="630"/>
      <c r="AK52" s="630"/>
      <c r="AL52" s="630"/>
      <c r="AM52" s="630"/>
      <c r="AN52" s="630"/>
      <c r="AO52" s="630"/>
      <c r="AP52" s="630"/>
      <c r="AQ52" s="630"/>
      <c r="AR52" s="630"/>
      <c r="AS52" s="630"/>
      <c r="AT52" s="630"/>
      <c r="AU52" s="630"/>
      <c r="AV52" s="630"/>
      <c r="AW52" s="630"/>
      <c r="AX52" s="631"/>
      <c r="AY52" s="126">
        <f>500+500+500</f>
        <v>1500</v>
      </c>
      <c r="AZ52" s="137">
        <v>500</v>
      </c>
      <c r="BA52" s="316">
        <v>21026</v>
      </c>
      <c r="BB52" s="53" t="s">
        <v>614</v>
      </c>
    </row>
    <row r="53" spans="1:54" s="54" customFormat="1" ht="23.4">
      <c r="A53" s="52" t="s">
        <v>208</v>
      </c>
      <c r="B53" s="128" t="s">
        <v>713</v>
      </c>
      <c r="C53" s="416" t="s">
        <v>744</v>
      </c>
      <c r="D53" s="416" t="s">
        <v>753</v>
      </c>
      <c r="E53" s="416" t="s">
        <v>754</v>
      </c>
      <c r="F53" s="629" t="s">
        <v>762</v>
      </c>
      <c r="G53" s="630"/>
      <c r="H53" s="630"/>
      <c r="I53" s="630"/>
      <c r="J53" s="630"/>
      <c r="K53" s="630"/>
      <c r="L53" s="630"/>
      <c r="M53" s="630"/>
      <c r="N53" s="630"/>
      <c r="O53" s="630"/>
      <c r="P53" s="630"/>
      <c r="Q53" s="630"/>
      <c r="R53" s="630"/>
      <c r="S53" s="630"/>
      <c r="T53" s="630"/>
      <c r="U53" s="630"/>
      <c r="V53" s="630"/>
      <c r="W53" s="630"/>
      <c r="X53" s="630"/>
      <c r="Y53" s="630"/>
      <c r="Z53" s="630"/>
      <c r="AA53" s="630"/>
      <c r="AB53" s="630"/>
      <c r="AC53" s="630"/>
      <c r="AD53" s="630"/>
      <c r="AE53" s="630"/>
      <c r="AF53" s="630"/>
      <c r="AG53" s="630"/>
      <c r="AH53" s="630"/>
      <c r="AI53" s="630"/>
      <c r="AJ53" s="630"/>
      <c r="AK53" s="630"/>
      <c r="AL53" s="630"/>
      <c r="AM53" s="630"/>
      <c r="AN53" s="630"/>
      <c r="AO53" s="630"/>
      <c r="AP53" s="630"/>
      <c r="AQ53" s="630"/>
      <c r="AR53" s="630"/>
      <c r="AS53" s="630"/>
      <c r="AT53" s="630"/>
      <c r="AU53" s="630"/>
      <c r="AV53" s="630"/>
      <c r="AW53" s="630"/>
      <c r="AX53" s="631"/>
      <c r="AY53" s="126">
        <f>500+500+500</f>
        <v>1500</v>
      </c>
      <c r="AZ53" s="137">
        <v>500</v>
      </c>
      <c r="BA53" s="316">
        <v>21026</v>
      </c>
      <c r="BB53" s="526" t="s">
        <v>716</v>
      </c>
    </row>
    <row r="54" spans="1:54" s="54" customFormat="1" ht="23.4">
      <c r="A54" s="52" t="s">
        <v>198</v>
      </c>
      <c r="B54" s="128" t="s">
        <v>669</v>
      </c>
      <c r="C54" s="416" t="s">
        <v>674</v>
      </c>
      <c r="D54" s="416" t="s">
        <v>677</v>
      </c>
      <c r="E54" s="416" t="s">
        <v>682</v>
      </c>
      <c r="F54" s="416" t="s">
        <v>686</v>
      </c>
      <c r="G54" s="416" t="s">
        <v>689</v>
      </c>
      <c r="H54" s="416" t="s">
        <v>693</v>
      </c>
      <c r="I54" s="416" t="s">
        <v>707</v>
      </c>
      <c r="J54" s="416" t="s">
        <v>711</v>
      </c>
      <c r="K54" s="416" t="s">
        <v>715</v>
      </c>
      <c r="L54" s="416" t="s">
        <v>744</v>
      </c>
      <c r="M54" s="416" t="s">
        <v>753</v>
      </c>
      <c r="N54" s="416" t="s">
        <v>754</v>
      </c>
      <c r="O54" s="625" t="s">
        <v>760</v>
      </c>
      <c r="P54" s="626"/>
      <c r="Q54" s="626"/>
      <c r="R54" s="626"/>
      <c r="S54" s="626"/>
      <c r="T54" s="626"/>
      <c r="U54" s="626"/>
      <c r="V54" s="626"/>
      <c r="W54" s="626"/>
      <c r="X54" s="626"/>
      <c r="Y54" s="626"/>
      <c r="Z54" s="626"/>
      <c r="AA54" s="626"/>
      <c r="AB54" s="626"/>
      <c r="AC54" s="626"/>
      <c r="AD54" s="626"/>
      <c r="AE54" s="626"/>
      <c r="AF54" s="626"/>
      <c r="AG54" s="626"/>
      <c r="AH54" s="626"/>
      <c r="AI54" s="626"/>
      <c r="AJ54" s="626"/>
      <c r="AK54" s="626"/>
      <c r="AL54" s="626"/>
      <c r="AM54" s="626"/>
      <c r="AN54" s="626"/>
      <c r="AO54" s="626"/>
      <c r="AP54" s="626"/>
      <c r="AQ54" s="626"/>
      <c r="AR54" s="626"/>
      <c r="AS54" s="626"/>
      <c r="AT54" s="626"/>
      <c r="AU54" s="626"/>
      <c r="AV54" s="626"/>
      <c r="AW54" s="626"/>
      <c r="AX54" s="627"/>
      <c r="AY54" s="126">
        <f>500+500+500+500+500+500+500+500+500+500+500+500</f>
        <v>6000</v>
      </c>
      <c r="AZ54" s="137">
        <v>500</v>
      </c>
      <c r="BA54" s="316">
        <v>21026</v>
      </c>
      <c r="BB54" s="53" t="s">
        <v>614</v>
      </c>
    </row>
    <row r="55" spans="1:54" s="54" customFormat="1" ht="23.4">
      <c r="A55" s="52" t="s">
        <v>210</v>
      </c>
      <c r="B55" s="128" t="s">
        <v>706</v>
      </c>
      <c r="C55" s="416" t="s">
        <v>711</v>
      </c>
      <c r="D55" s="416" t="s">
        <v>715</v>
      </c>
      <c r="E55" s="416" t="s">
        <v>753</v>
      </c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126">
        <f>500+500+500</f>
        <v>1500</v>
      </c>
      <c r="AZ55" s="137">
        <v>500</v>
      </c>
      <c r="BA55" s="316">
        <v>20996</v>
      </c>
      <c r="BB55" s="555" t="s">
        <v>746</v>
      </c>
    </row>
    <row r="56" spans="1:54" s="54" customFormat="1" ht="23.4">
      <c r="A56" s="52" t="s">
        <v>198</v>
      </c>
      <c r="B56" s="128" t="s">
        <v>665</v>
      </c>
      <c r="C56" s="416" t="s">
        <v>673</v>
      </c>
      <c r="D56" s="416" t="s">
        <v>674</v>
      </c>
      <c r="E56" s="416" t="s">
        <v>677</v>
      </c>
      <c r="F56" s="416" t="s">
        <v>682</v>
      </c>
      <c r="G56" s="416" t="s">
        <v>686</v>
      </c>
      <c r="H56" s="416" t="s">
        <v>689</v>
      </c>
      <c r="I56" s="416" t="s">
        <v>693</v>
      </c>
      <c r="J56" s="416" t="s">
        <v>707</v>
      </c>
      <c r="K56" s="416" t="s">
        <v>711</v>
      </c>
      <c r="L56" s="416" t="s">
        <v>715</v>
      </c>
      <c r="M56" s="416" t="s">
        <v>744</v>
      </c>
      <c r="N56" s="416" t="s">
        <v>753</v>
      </c>
      <c r="O56" s="625" t="s">
        <v>757</v>
      </c>
      <c r="P56" s="626"/>
      <c r="Q56" s="626"/>
      <c r="R56" s="626"/>
      <c r="S56" s="626"/>
      <c r="T56" s="626"/>
      <c r="U56" s="626"/>
      <c r="V56" s="626"/>
      <c r="W56" s="626"/>
      <c r="X56" s="626"/>
      <c r="Y56" s="626"/>
      <c r="Z56" s="626"/>
      <c r="AA56" s="626"/>
      <c r="AB56" s="626"/>
      <c r="AC56" s="626"/>
      <c r="AD56" s="626"/>
      <c r="AE56" s="626"/>
      <c r="AF56" s="626"/>
      <c r="AG56" s="626"/>
      <c r="AH56" s="626"/>
      <c r="AI56" s="626"/>
      <c r="AJ56" s="626"/>
      <c r="AK56" s="626"/>
      <c r="AL56" s="626"/>
      <c r="AM56" s="626"/>
      <c r="AN56" s="626"/>
      <c r="AO56" s="626"/>
      <c r="AP56" s="626"/>
      <c r="AQ56" s="626"/>
      <c r="AR56" s="626"/>
      <c r="AS56" s="626"/>
      <c r="AT56" s="626"/>
      <c r="AU56" s="626"/>
      <c r="AV56" s="626"/>
      <c r="AW56" s="626"/>
      <c r="AX56" s="627"/>
      <c r="AY56" s="126">
        <f>500+500+500+500+500+500+500+500+500+500+500+500</f>
        <v>6000</v>
      </c>
      <c r="AZ56" s="137">
        <v>500</v>
      </c>
      <c r="BA56" s="316">
        <v>20996</v>
      </c>
      <c r="BB56" s="53"/>
    </row>
    <row r="57" spans="1:54" s="54" customFormat="1" ht="23.4">
      <c r="A57" s="52" t="s">
        <v>180</v>
      </c>
      <c r="B57" s="128" t="s">
        <v>641</v>
      </c>
      <c r="C57" s="416" t="s">
        <v>646</v>
      </c>
      <c r="D57" s="416" t="s">
        <v>648</v>
      </c>
      <c r="E57" s="416" t="s">
        <v>654</v>
      </c>
      <c r="F57" s="416" t="s">
        <v>655</v>
      </c>
      <c r="G57" s="416" t="s">
        <v>659</v>
      </c>
      <c r="H57" s="416" t="s">
        <v>666</v>
      </c>
      <c r="I57" s="416" t="s">
        <v>673</v>
      </c>
      <c r="J57" s="416" t="s">
        <v>674</v>
      </c>
      <c r="K57" s="416" t="s">
        <v>677</v>
      </c>
      <c r="L57" s="416" t="s">
        <v>682</v>
      </c>
      <c r="M57" s="416" t="s">
        <v>686</v>
      </c>
      <c r="N57" s="416" t="s">
        <v>689</v>
      </c>
      <c r="O57" s="416" t="s">
        <v>693</v>
      </c>
      <c r="P57" s="416" t="s">
        <v>707</v>
      </c>
      <c r="Q57" s="416" t="s">
        <v>711</v>
      </c>
      <c r="R57" s="416" t="s">
        <v>715</v>
      </c>
      <c r="S57" s="416" t="s">
        <v>744</v>
      </c>
      <c r="T57" s="616" t="s">
        <v>752</v>
      </c>
      <c r="U57" s="617"/>
      <c r="V57" s="617"/>
      <c r="W57" s="617"/>
      <c r="X57" s="617"/>
      <c r="Y57" s="617"/>
      <c r="Z57" s="617"/>
      <c r="AA57" s="617"/>
      <c r="AB57" s="617"/>
      <c r="AC57" s="617"/>
      <c r="AD57" s="617"/>
      <c r="AE57" s="617"/>
      <c r="AF57" s="617"/>
      <c r="AG57" s="617"/>
      <c r="AH57" s="617"/>
      <c r="AI57" s="617"/>
      <c r="AJ57" s="617"/>
      <c r="AK57" s="617"/>
      <c r="AL57" s="617"/>
      <c r="AM57" s="617"/>
      <c r="AN57" s="617"/>
      <c r="AO57" s="617"/>
      <c r="AP57" s="617"/>
      <c r="AQ57" s="617"/>
      <c r="AR57" s="617"/>
      <c r="AS57" s="617"/>
      <c r="AT57" s="617"/>
      <c r="AU57" s="617"/>
      <c r="AV57" s="617"/>
      <c r="AW57" s="617"/>
      <c r="AX57" s="618"/>
      <c r="AY57" s="126">
        <f>500+500+500+500+500+500+500+500+500+500+500+500+500+500+500+500+500</f>
        <v>8500</v>
      </c>
      <c r="AZ57" s="137">
        <v>500</v>
      </c>
      <c r="BA57" s="316">
        <v>20965</v>
      </c>
      <c r="BB57" s="53"/>
    </row>
    <row r="58" spans="1:54" s="54" customFormat="1" ht="23.4">
      <c r="A58" s="52" t="s">
        <v>211</v>
      </c>
      <c r="B58" s="128" t="s">
        <v>747</v>
      </c>
      <c r="C58" s="556" t="s">
        <v>750</v>
      </c>
      <c r="D58" s="556" t="s">
        <v>749</v>
      </c>
      <c r="E58" s="632" t="s">
        <v>751</v>
      </c>
      <c r="F58" s="633"/>
      <c r="G58" s="633"/>
      <c r="H58" s="633"/>
      <c r="I58" s="633"/>
      <c r="J58" s="633"/>
      <c r="K58" s="633"/>
      <c r="L58" s="633"/>
      <c r="M58" s="633"/>
      <c r="N58" s="633"/>
      <c r="O58" s="633"/>
      <c r="P58" s="633"/>
      <c r="Q58" s="633"/>
      <c r="R58" s="633"/>
      <c r="S58" s="633"/>
      <c r="T58" s="633"/>
      <c r="U58" s="633"/>
      <c r="V58" s="633"/>
      <c r="W58" s="633"/>
      <c r="X58" s="633"/>
      <c r="Y58" s="633"/>
      <c r="Z58" s="633"/>
      <c r="AA58" s="633"/>
      <c r="AB58" s="633"/>
      <c r="AC58" s="633"/>
      <c r="AD58" s="633"/>
      <c r="AE58" s="633"/>
      <c r="AF58" s="633"/>
      <c r="AG58" s="633"/>
      <c r="AH58" s="633"/>
      <c r="AI58" s="633"/>
      <c r="AJ58" s="633"/>
      <c r="AK58" s="633"/>
      <c r="AL58" s="633"/>
      <c r="AM58" s="633"/>
      <c r="AN58" s="633"/>
      <c r="AO58" s="633"/>
      <c r="AP58" s="633"/>
      <c r="AQ58" s="633"/>
      <c r="AR58" s="633"/>
      <c r="AS58" s="633"/>
      <c r="AT58" s="633"/>
      <c r="AU58" s="633"/>
      <c r="AV58" s="633"/>
      <c r="AW58" s="633"/>
      <c r="AX58" s="634"/>
      <c r="AY58" s="126">
        <f>500+500</f>
        <v>1000</v>
      </c>
      <c r="AZ58" s="137">
        <v>500</v>
      </c>
      <c r="BA58" s="316">
        <v>20965</v>
      </c>
      <c r="BB58" s="53" t="s">
        <v>614</v>
      </c>
    </row>
    <row r="59" spans="1:54" s="54" customFormat="1" ht="23.4">
      <c r="A59" s="52" t="s">
        <v>209</v>
      </c>
      <c r="B59" s="128" t="s">
        <v>710</v>
      </c>
      <c r="C59" s="416" t="s">
        <v>715</v>
      </c>
      <c r="D59" s="416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126">
        <v>500</v>
      </c>
      <c r="AZ59" s="137">
        <v>500</v>
      </c>
      <c r="BA59" s="137"/>
      <c r="BB59" s="53" t="s">
        <v>742</v>
      </c>
    </row>
    <row r="60" spans="1:54" s="43" customFormat="1">
      <c r="A60" s="340">
        <v>1</v>
      </c>
      <c r="B60" s="501" t="s">
        <v>621</v>
      </c>
      <c r="C60" s="341" t="s">
        <v>622</v>
      </c>
      <c r="D60" s="341" t="s">
        <v>631</v>
      </c>
      <c r="E60" s="341" t="s">
        <v>636</v>
      </c>
      <c r="F60" s="341" t="s">
        <v>640</v>
      </c>
      <c r="G60" s="341" t="s">
        <v>643</v>
      </c>
      <c r="H60" s="341" t="s">
        <v>646</v>
      </c>
      <c r="I60" s="341" t="s">
        <v>648</v>
      </c>
      <c r="J60" s="341" t="s">
        <v>654</v>
      </c>
      <c r="K60" s="341" t="s">
        <v>655</v>
      </c>
      <c r="L60" s="341" t="s">
        <v>659</v>
      </c>
      <c r="M60" s="341" t="s">
        <v>666</v>
      </c>
      <c r="N60" s="341" t="s">
        <v>673</v>
      </c>
      <c r="O60" s="341" t="s">
        <v>674</v>
      </c>
      <c r="P60" s="341" t="s">
        <v>677</v>
      </c>
      <c r="Q60" s="341" t="s">
        <v>682</v>
      </c>
      <c r="R60" s="341" t="s">
        <v>686</v>
      </c>
      <c r="S60" s="341" t="s">
        <v>689</v>
      </c>
      <c r="T60" s="341" t="s">
        <v>693</v>
      </c>
      <c r="U60" s="341" t="s">
        <v>707</v>
      </c>
      <c r="V60" s="341" t="s">
        <v>711</v>
      </c>
      <c r="W60" s="341" t="s">
        <v>715</v>
      </c>
      <c r="X60" s="416"/>
      <c r="Y60" s="416"/>
      <c r="Z60" s="416"/>
      <c r="AA60" s="416"/>
      <c r="AB60" s="416"/>
      <c r="AC60" s="416"/>
      <c r="AD60" s="416"/>
      <c r="AE60" s="416"/>
      <c r="AF60" s="416"/>
      <c r="AG60" s="416"/>
      <c r="AH60" s="416"/>
      <c r="AI60" s="416"/>
      <c r="AJ60" s="416"/>
      <c r="AK60" s="416"/>
      <c r="AL60" s="416"/>
      <c r="AM60" s="416"/>
      <c r="AN60" s="416"/>
      <c r="AO60" s="416"/>
      <c r="AP60" s="416"/>
      <c r="AQ60" s="416"/>
      <c r="AR60" s="416"/>
      <c r="AS60" s="416"/>
      <c r="AT60" s="416"/>
      <c r="AU60" s="416"/>
      <c r="AV60" s="416"/>
      <c r="AW60" s="416"/>
      <c r="AX60" s="416"/>
      <c r="AY60" s="41">
        <f>24600+1000+1000+1000+1000+1000+1000+1000+1000+1000+1000+1000+1000+1000+1000+1000+1000+1000+1000+1000+1000+1000</f>
        <v>45600</v>
      </c>
      <c r="AZ60" s="109">
        <v>1000</v>
      </c>
      <c r="BA60" s="109"/>
      <c r="BB60" s="417" t="s">
        <v>719</v>
      </c>
    </row>
    <row r="61" spans="1:54" s="54" customFormat="1">
      <c r="A61" s="52" t="s">
        <v>180</v>
      </c>
      <c r="B61" s="145" t="s">
        <v>633</v>
      </c>
      <c r="C61" s="416" t="s">
        <v>631</v>
      </c>
      <c r="D61" s="416" t="s">
        <v>636</v>
      </c>
      <c r="E61" s="416" t="s">
        <v>640</v>
      </c>
      <c r="F61" s="416" t="s">
        <v>643</v>
      </c>
      <c r="G61" s="416" t="s">
        <v>646</v>
      </c>
      <c r="H61" s="416" t="s">
        <v>648</v>
      </c>
      <c r="I61" s="416" t="s">
        <v>654</v>
      </c>
      <c r="J61" s="416" t="s">
        <v>655</v>
      </c>
      <c r="K61" s="416" t="s">
        <v>659</v>
      </c>
      <c r="L61" s="416" t="s">
        <v>666</v>
      </c>
      <c r="M61" s="416" t="s">
        <v>673</v>
      </c>
      <c r="N61" s="416" t="s">
        <v>674</v>
      </c>
      <c r="O61" s="416" t="s">
        <v>677</v>
      </c>
      <c r="P61" s="416" t="s">
        <v>682</v>
      </c>
      <c r="Q61" s="416" t="s">
        <v>686</v>
      </c>
      <c r="R61" s="416" t="s">
        <v>689</v>
      </c>
      <c r="S61" s="416" t="s">
        <v>693</v>
      </c>
      <c r="T61" s="640" t="s">
        <v>708</v>
      </c>
      <c r="U61" s="641"/>
      <c r="V61" s="641"/>
      <c r="W61" s="641"/>
      <c r="X61" s="641"/>
      <c r="Y61" s="641"/>
      <c r="Z61" s="641"/>
      <c r="AA61" s="641"/>
      <c r="AB61" s="641"/>
      <c r="AC61" s="641"/>
      <c r="AD61" s="641"/>
      <c r="AE61" s="641"/>
      <c r="AF61" s="641"/>
      <c r="AG61" s="641"/>
      <c r="AH61" s="641"/>
      <c r="AI61" s="641"/>
      <c r="AJ61" s="641"/>
      <c r="AK61" s="641"/>
      <c r="AL61" s="641"/>
      <c r="AM61" s="641"/>
      <c r="AN61" s="641"/>
      <c r="AO61" s="641"/>
      <c r="AP61" s="641"/>
      <c r="AQ61" s="641"/>
      <c r="AR61" s="641"/>
      <c r="AS61" s="641"/>
      <c r="AT61" s="641"/>
      <c r="AU61" s="641"/>
      <c r="AV61" s="641"/>
      <c r="AW61" s="641"/>
      <c r="AX61" s="642"/>
      <c r="AY61" s="126">
        <f>500+500+500+500+500+500+500+500+500+500+500+500+500+500+500+500+500</f>
        <v>8500</v>
      </c>
      <c r="AZ61" s="137">
        <v>500</v>
      </c>
      <c r="BA61" s="316">
        <v>20845</v>
      </c>
      <c r="BB61" s="53" t="s">
        <v>637</v>
      </c>
    </row>
    <row r="62" spans="1:54" s="68" customFormat="1" ht="20.399999999999999">
      <c r="A62" s="63" t="s">
        <v>143</v>
      </c>
      <c r="B62" s="288" t="s">
        <v>37</v>
      </c>
      <c r="C62" s="129" t="s">
        <v>187</v>
      </c>
      <c r="D62" s="129" t="s">
        <v>188</v>
      </c>
      <c r="E62" s="129" t="s">
        <v>189</v>
      </c>
      <c r="F62" s="129" t="s">
        <v>190</v>
      </c>
      <c r="G62" s="129" t="s">
        <v>191</v>
      </c>
      <c r="H62" s="129" t="s">
        <v>192</v>
      </c>
      <c r="I62" s="129" t="s">
        <v>193</v>
      </c>
      <c r="J62" s="129" t="s">
        <v>194</v>
      </c>
      <c r="K62" s="129" t="s">
        <v>177</v>
      </c>
      <c r="L62" s="129" t="s">
        <v>178</v>
      </c>
      <c r="M62" s="129" t="s">
        <v>179</v>
      </c>
      <c r="N62" s="129" t="s">
        <v>182</v>
      </c>
      <c r="O62" s="129" t="s">
        <v>183</v>
      </c>
      <c r="P62" s="129" t="s">
        <v>184</v>
      </c>
      <c r="Q62" s="129" t="s">
        <v>185</v>
      </c>
      <c r="R62" s="129" t="s">
        <v>195</v>
      </c>
      <c r="S62" s="129" t="s">
        <v>196</v>
      </c>
      <c r="T62" s="129" t="s">
        <v>197</v>
      </c>
      <c r="U62" s="129" t="s">
        <v>369</v>
      </c>
      <c r="V62" s="129" t="s">
        <v>372</v>
      </c>
      <c r="W62" s="129" t="s">
        <v>395</v>
      </c>
      <c r="X62" s="63" t="s">
        <v>411</v>
      </c>
      <c r="Y62" s="63" t="s">
        <v>419</v>
      </c>
      <c r="Z62" s="63" t="s">
        <v>432</v>
      </c>
      <c r="AA62" s="63" t="s">
        <v>444</v>
      </c>
      <c r="AB62" s="63" t="s">
        <v>451</v>
      </c>
      <c r="AC62" s="63" t="s">
        <v>457</v>
      </c>
      <c r="AD62" s="63" t="s">
        <v>467</v>
      </c>
      <c r="AE62" s="129" t="s">
        <v>477</v>
      </c>
      <c r="AF62" s="129" t="s">
        <v>481</v>
      </c>
      <c r="AG62" s="129" t="s">
        <v>485</v>
      </c>
      <c r="AH62" s="63" t="s">
        <v>494</v>
      </c>
      <c r="AI62" s="129" t="s">
        <v>503</v>
      </c>
      <c r="AJ62" s="129" t="s">
        <v>516</v>
      </c>
      <c r="AK62" s="129" t="s">
        <v>526</v>
      </c>
      <c r="AL62" s="129" t="s">
        <v>533</v>
      </c>
      <c r="AM62" s="129" t="s">
        <v>534</v>
      </c>
      <c r="AN62" s="129" t="s">
        <v>542</v>
      </c>
      <c r="AO62" s="495" t="s">
        <v>550</v>
      </c>
      <c r="AP62" s="495" t="s">
        <v>580</v>
      </c>
      <c r="AQ62" s="495" t="s">
        <v>612</v>
      </c>
      <c r="AR62" s="495" t="s">
        <v>616</v>
      </c>
      <c r="AS62" s="495" t="s">
        <v>620</v>
      </c>
      <c r="AT62" s="495" t="s">
        <v>622</v>
      </c>
      <c r="AU62" s="495"/>
      <c r="AV62" s="495"/>
      <c r="AW62" s="495"/>
      <c r="AX62" s="495"/>
      <c r="AY62" s="65">
        <f>12500+500+500+500+500+500+500+500+500+500+500+500+500+500+500+500+700+700+700+700</f>
        <v>22800</v>
      </c>
      <c r="AZ62" s="63" t="s">
        <v>529</v>
      </c>
      <c r="BA62" s="63" t="s">
        <v>709</v>
      </c>
      <c r="BB62" s="538" t="s">
        <v>630</v>
      </c>
    </row>
    <row r="63" spans="1:54" s="54" customFormat="1" ht="23.4">
      <c r="A63" s="52" t="s">
        <v>206</v>
      </c>
      <c r="B63" s="128" t="s">
        <v>672</v>
      </c>
      <c r="C63" s="416" t="s">
        <v>674</v>
      </c>
      <c r="D63" s="416" t="s">
        <v>677</v>
      </c>
      <c r="E63" s="416" t="s">
        <v>682</v>
      </c>
      <c r="F63" s="416" t="s">
        <v>686</v>
      </c>
      <c r="G63" s="416" t="s">
        <v>689</v>
      </c>
      <c r="H63" s="616" t="s">
        <v>694</v>
      </c>
      <c r="I63" s="617"/>
      <c r="J63" s="617"/>
      <c r="K63" s="617"/>
      <c r="L63" s="617"/>
      <c r="M63" s="617"/>
      <c r="N63" s="617"/>
      <c r="O63" s="617"/>
      <c r="P63" s="617"/>
      <c r="Q63" s="617"/>
      <c r="R63" s="617"/>
      <c r="S63" s="617"/>
      <c r="T63" s="617"/>
      <c r="U63" s="617"/>
      <c r="V63" s="617"/>
      <c r="W63" s="617"/>
      <c r="X63" s="617"/>
      <c r="Y63" s="617"/>
      <c r="Z63" s="617"/>
      <c r="AA63" s="617"/>
      <c r="AB63" s="617"/>
      <c r="AC63" s="617"/>
      <c r="AD63" s="617"/>
      <c r="AE63" s="617"/>
      <c r="AF63" s="617"/>
      <c r="AG63" s="617"/>
      <c r="AH63" s="617"/>
      <c r="AI63" s="617"/>
      <c r="AJ63" s="617"/>
      <c r="AK63" s="617"/>
      <c r="AL63" s="617"/>
      <c r="AM63" s="617"/>
      <c r="AN63" s="617"/>
      <c r="AO63" s="617"/>
      <c r="AP63" s="617"/>
      <c r="AQ63" s="617"/>
      <c r="AR63" s="617"/>
      <c r="AS63" s="617"/>
      <c r="AT63" s="617"/>
      <c r="AU63" s="617"/>
      <c r="AV63" s="617"/>
      <c r="AW63" s="617"/>
      <c r="AX63" s="618"/>
      <c r="AY63" s="126">
        <f>500+500+500+500+500</f>
        <v>2500</v>
      </c>
      <c r="AZ63" s="137">
        <v>500</v>
      </c>
      <c r="BA63" s="316">
        <v>20814</v>
      </c>
      <c r="BB63" s="53"/>
    </row>
    <row r="64" spans="1:54" s="54" customFormat="1" ht="23.4">
      <c r="A64" s="52" t="s">
        <v>209</v>
      </c>
      <c r="B64" s="128" t="s">
        <v>675</v>
      </c>
      <c r="C64" s="416" t="s">
        <v>682</v>
      </c>
      <c r="D64" s="416" t="s">
        <v>686</v>
      </c>
      <c r="E64" s="416" t="s">
        <v>689</v>
      </c>
      <c r="F64" s="616" t="s">
        <v>695</v>
      </c>
      <c r="G64" s="617"/>
      <c r="H64" s="617"/>
      <c r="I64" s="617"/>
      <c r="J64" s="617"/>
      <c r="K64" s="617"/>
      <c r="L64" s="617"/>
      <c r="M64" s="617"/>
      <c r="N64" s="617"/>
      <c r="O64" s="617"/>
      <c r="P64" s="617"/>
      <c r="Q64" s="617"/>
      <c r="R64" s="617"/>
      <c r="S64" s="617"/>
      <c r="T64" s="617"/>
      <c r="U64" s="617"/>
      <c r="V64" s="617"/>
      <c r="W64" s="617"/>
      <c r="X64" s="617"/>
      <c r="Y64" s="617"/>
      <c r="Z64" s="617"/>
      <c r="AA64" s="617"/>
      <c r="AB64" s="617"/>
      <c r="AC64" s="617"/>
      <c r="AD64" s="617"/>
      <c r="AE64" s="617"/>
      <c r="AF64" s="617"/>
      <c r="AG64" s="617"/>
      <c r="AH64" s="617"/>
      <c r="AI64" s="617"/>
      <c r="AJ64" s="617"/>
      <c r="AK64" s="617"/>
      <c r="AL64" s="617"/>
      <c r="AM64" s="617"/>
      <c r="AN64" s="617"/>
      <c r="AO64" s="617"/>
      <c r="AP64" s="617"/>
      <c r="AQ64" s="617"/>
      <c r="AR64" s="617"/>
      <c r="AS64" s="617"/>
      <c r="AT64" s="617"/>
      <c r="AU64" s="617"/>
      <c r="AV64" s="617"/>
      <c r="AW64" s="617"/>
      <c r="AX64" s="618"/>
      <c r="AY64" s="126">
        <f>500+500+500</f>
        <v>1500</v>
      </c>
      <c r="AZ64" s="137">
        <v>500</v>
      </c>
      <c r="BA64" s="316">
        <v>20814</v>
      </c>
      <c r="BB64" s="53"/>
    </row>
    <row r="65" spans="1:54" s="54" customFormat="1" ht="23.4">
      <c r="A65" s="52" t="s">
        <v>202</v>
      </c>
      <c r="B65" s="128" t="s">
        <v>664</v>
      </c>
      <c r="C65" s="416" t="s">
        <v>666</v>
      </c>
      <c r="D65" s="416" t="s">
        <v>673</v>
      </c>
      <c r="E65" s="416" t="s">
        <v>674</v>
      </c>
      <c r="F65" s="416" t="s">
        <v>677</v>
      </c>
      <c r="G65" s="416" t="s">
        <v>682</v>
      </c>
      <c r="H65" s="416" t="s">
        <v>686</v>
      </c>
      <c r="I65" s="616" t="s">
        <v>692</v>
      </c>
      <c r="J65" s="617"/>
      <c r="K65" s="617"/>
      <c r="L65" s="617"/>
      <c r="M65" s="617"/>
      <c r="N65" s="617"/>
      <c r="O65" s="617"/>
      <c r="P65" s="617"/>
      <c r="Q65" s="617"/>
      <c r="R65" s="617"/>
      <c r="S65" s="617"/>
      <c r="T65" s="617"/>
      <c r="U65" s="617"/>
      <c r="V65" s="617"/>
      <c r="W65" s="617"/>
      <c r="X65" s="617"/>
      <c r="Y65" s="617"/>
      <c r="Z65" s="617"/>
      <c r="AA65" s="617"/>
      <c r="AB65" s="617"/>
      <c r="AC65" s="617"/>
      <c r="AD65" s="617"/>
      <c r="AE65" s="617"/>
      <c r="AF65" s="617"/>
      <c r="AG65" s="617"/>
      <c r="AH65" s="617"/>
      <c r="AI65" s="617"/>
      <c r="AJ65" s="617"/>
      <c r="AK65" s="617"/>
      <c r="AL65" s="617"/>
      <c r="AM65" s="617"/>
      <c r="AN65" s="617"/>
      <c r="AO65" s="617"/>
      <c r="AP65" s="617"/>
      <c r="AQ65" s="617"/>
      <c r="AR65" s="617"/>
      <c r="AS65" s="617"/>
      <c r="AT65" s="617"/>
      <c r="AU65" s="617"/>
      <c r="AV65" s="617"/>
      <c r="AW65" s="617"/>
      <c r="AX65" s="618"/>
      <c r="AY65" s="126">
        <f>500+500+500+500+500+500</f>
        <v>3000</v>
      </c>
      <c r="AZ65" s="137">
        <v>500</v>
      </c>
      <c r="BA65" s="316">
        <v>20784</v>
      </c>
      <c r="BB65" s="53" t="s">
        <v>614</v>
      </c>
    </row>
    <row r="66" spans="1:54" s="68" customFormat="1" ht="23.4">
      <c r="A66" s="58" t="s">
        <v>203</v>
      </c>
      <c r="B66" s="335" t="s">
        <v>657</v>
      </c>
      <c r="C66" s="371" t="s">
        <v>655</v>
      </c>
      <c r="D66" s="371" t="s">
        <v>659</v>
      </c>
      <c r="E66" s="371" t="s">
        <v>666</v>
      </c>
      <c r="F66" s="371" t="s">
        <v>673</v>
      </c>
      <c r="G66" s="371" t="s">
        <v>674</v>
      </c>
      <c r="H66" s="371" t="s">
        <v>677</v>
      </c>
      <c r="I66" s="371" t="s">
        <v>682</v>
      </c>
      <c r="J66" s="371" t="s">
        <v>686</v>
      </c>
      <c r="K66" s="502"/>
      <c r="L66" s="502"/>
      <c r="M66" s="502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3"/>
      <c r="Y66" s="503"/>
      <c r="Z66" s="503"/>
      <c r="AA66" s="503"/>
      <c r="AB66" s="503"/>
      <c r="AC66" s="503"/>
      <c r="AD66" s="503"/>
      <c r="AE66" s="503"/>
      <c r="AF66" s="503"/>
      <c r="AG66" s="503"/>
      <c r="AH66" s="503"/>
      <c r="AI66" s="503"/>
      <c r="AJ66" s="503"/>
      <c r="AK66" s="503"/>
      <c r="AL66" s="503"/>
      <c r="AM66" s="503"/>
      <c r="AN66" s="503"/>
      <c r="AO66" s="503"/>
      <c r="AP66" s="503"/>
      <c r="AQ66" s="503"/>
      <c r="AR66" s="503"/>
      <c r="AS66" s="503"/>
      <c r="AT66" s="503"/>
      <c r="AU66" s="503"/>
      <c r="AV66" s="503"/>
      <c r="AW66" s="503"/>
      <c r="AX66" s="503"/>
      <c r="AY66" s="60">
        <f>500+500+500+500+500+500+500+500</f>
        <v>4000</v>
      </c>
      <c r="AZ66" s="61">
        <v>500</v>
      </c>
      <c r="BA66" s="61"/>
      <c r="BB66" s="66" t="s">
        <v>688</v>
      </c>
    </row>
    <row r="67" spans="1:54" s="68" customFormat="1" ht="23.4">
      <c r="A67" s="58" t="s">
        <v>204</v>
      </c>
      <c r="B67" s="335" t="s">
        <v>658</v>
      </c>
      <c r="C67" s="371" t="s">
        <v>659</v>
      </c>
      <c r="D67" s="371" t="s">
        <v>666</v>
      </c>
      <c r="E67" s="371" t="s">
        <v>673</v>
      </c>
      <c r="F67" s="371" t="s">
        <v>674</v>
      </c>
      <c r="G67" s="371" t="s">
        <v>677</v>
      </c>
      <c r="H67" s="371" t="s">
        <v>682</v>
      </c>
      <c r="I67" s="371" t="s">
        <v>686</v>
      </c>
      <c r="J67" s="502"/>
      <c r="K67" s="502"/>
      <c r="L67" s="502"/>
      <c r="M67" s="502"/>
      <c r="N67" s="502"/>
      <c r="O67" s="502"/>
      <c r="P67" s="502"/>
      <c r="Q67" s="502"/>
      <c r="R67" s="502"/>
      <c r="S67" s="502"/>
      <c r="T67" s="502"/>
      <c r="U67" s="502"/>
      <c r="V67" s="502"/>
      <c r="W67" s="502"/>
      <c r="X67" s="503"/>
      <c r="Y67" s="503"/>
      <c r="Z67" s="503"/>
      <c r="AA67" s="503"/>
      <c r="AB67" s="503"/>
      <c r="AC67" s="503"/>
      <c r="AD67" s="503"/>
      <c r="AE67" s="503"/>
      <c r="AF67" s="503"/>
      <c r="AG67" s="503"/>
      <c r="AH67" s="503"/>
      <c r="AI67" s="503"/>
      <c r="AJ67" s="503"/>
      <c r="AK67" s="503"/>
      <c r="AL67" s="503"/>
      <c r="AM67" s="503"/>
      <c r="AN67" s="503"/>
      <c r="AO67" s="503"/>
      <c r="AP67" s="503"/>
      <c r="AQ67" s="503"/>
      <c r="AR67" s="503"/>
      <c r="AS67" s="503"/>
      <c r="AT67" s="503"/>
      <c r="AU67" s="503"/>
      <c r="AV67" s="503"/>
      <c r="AW67" s="503"/>
      <c r="AX67" s="503"/>
      <c r="AY67" s="60">
        <f>500+500+500+500+500+500+500</f>
        <v>3500</v>
      </c>
      <c r="AZ67" s="61">
        <v>500</v>
      </c>
      <c r="BA67" s="61"/>
      <c r="BB67" s="66" t="s">
        <v>688</v>
      </c>
    </row>
    <row r="68" spans="1:54" s="317" customFormat="1" ht="23.4">
      <c r="A68" s="58" t="s">
        <v>198</v>
      </c>
      <c r="B68" s="335" t="s">
        <v>638</v>
      </c>
      <c r="C68" s="371" t="s">
        <v>643</v>
      </c>
      <c r="D68" s="371" t="s">
        <v>646</v>
      </c>
      <c r="E68" s="371" t="s">
        <v>648</v>
      </c>
      <c r="F68" s="371" t="s">
        <v>654</v>
      </c>
      <c r="G68" s="371" t="s">
        <v>655</v>
      </c>
      <c r="H68" s="371" t="s">
        <v>659</v>
      </c>
      <c r="I68" s="371" t="s">
        <v>666</v>
      </c>
      <c r="J68" s="371" t="s">
        <v>673</v>
      </c>
      <c r="K68" s="371" t="s">
        <v>674</v>
      </c>
      <c r="L68" s="371" t="s">
        <v>677</v>
      </c>
      <c r="M68" s="371" t="s">
        <v>682</v>
      </c>
      <c r="N68" s="371" t="s">
        <v>686</v>
      </c>
      <c r="O68" s="502"/>
      <c r="P68" s="502"/>
      <c r="Q68" s="502"/>
      <c r="R68" s="502"/>
      <c r="S68" s="502"/>
      <c r="T68" s="502"/>
      <c r="U68" s="502"/>
      <c r="V68" s="502"/>
      <c r="W68" s="502"/>
      <c r="X68" s="503"/>
      <c r="Y68" s="503"/>
      <c r="Z68" s="503"/>
      <c r="AA68" s="503"/>
      <c r="AB68" s="503"/>
      <c r="AC68" s="503"/>
      <c r="AD68" s="503"/>
      <c r="AE68" s="503"/>
      <c r="AF68" s="503"/>
      <c r="AG68" s="503"/>
      <c r="AH68" s="503"/>
      <c r="AI68" s="503"/>
      <c r="AJ68" s="503"/>
      <c r="AK68" s="503"/>
      <c r="AL68" s="503"/>
      <c r="AM68" s="503"/>
      <c r="AN68" s="503"/>
      <c r="AO68" s="503"/>
      <c r="AP68" s="503"/>
      <c r="AQ68" s="503"/>
      <c r="AR68" s="503"/>
      <c r="AS68" s="503"/>
      <c r="AT68" s="503"/>
      <c r="AU68" s="503"/>
      <c r="AV68" s="503"/>
      <c r="AW68" s="503"/>
      <c r="AX68" s="503"/>
      <c r="AY68" s="60">
        <f>500+500+500+500+500+500+500+500+500+500+500+500</f>
        <v>6000</v>
      </c>
      <c r="AZ68" s="61">
        <v>500</v>
      </c>
      <c r="BA68" s="61"/>
      <c r="BB68" s="66" t="s">
        <v>688</v>
      </c>
    </row>
    <row r="69" spans="1:54" s="54" customFormat="1" ht="23.4">
      <c r="A69" s="52" t="s">
        <v>211</v>
      </c>
      <c r="B69" s="128" t="s">
        <v>671</v>
      </c>
      <c r="C69" s="416" t="s">
        <v>674</v>
      </c>
      <c r="D69" s="416" t="s">
        <v>677</v>
      </c>
      <c r="E69" s="616" t="s">
        <v>683</v>
      </c>
      <c r="F69" s="617"/>
      <c r="G69" s="617"/>
      <c r="H69" s="617"/>
      <c r="I69" s="617"/>
      <c r="J69" s="617"/>
      <c r="K69" s="617"/>
      <c r="L69" s="617"/>
      <c r="M69" s="617"/>
      <c r="N69" s="617"/>
      <c r="O69" s="617"/>
      <c r="P69" s="617"/>
      <c r="Q69" s="617"/>
      <c r="R69" s="617"/>
      <c r="S69" s="617"/>
      <c r="T69" s="617"/>
      <c r="U69" s="617"/>
      <c r="V69" s="617"/>
      <c r="W69" s="617"/>
      <c r="X69" s="617"/>
      <c r="Y69" s="617"/>
      <c r="Z69" s="617"/>
      <c r="AA69" s="617"/>
      <c r="AB69" s="617"/>
      <c r="AC69" s="617"/>
      <c r="AD69" s="617"/>
      <c r="AE69" s="617"/>
      <c r="AF69" s="617"/>
      <c r="AG69" s="617"/>
      <c r="AH69" s="617"/>
      <c r="AI69" s="617"/>
      <c r="AJ69" s="617"/>
      <c r="AK69" s="617"/>
      <c r="AL69" s="617"/>
      <c r="AM69" s="617"/>
      <c r="AN69" s="617"/>
      <c r="AO69" s="617"/>
      <c r="AP69" s="617"/>
      <c r="AQ69" s="617"/>
      <c r="AR69" s="617"/>
      <c r="AS69" s="617"/>
      <c r="AT69" s="617"/>
      <c r="AU69" s="617"/>
      <c r="AV69" s="617"/>
      <c r="AW69" s="617"/>
      <c r="AX69" s="618"/>
      <c r="AY69" s="126">
        <f>500+500</f>
        <v>1000</v>
      </c>
      <c r="AZ69" s="137">
        <v>500</v>
      </c>
      <c r="BA69" s="316">
        <v>20723</v>
      </c>
      <c r="BB69" s="53"/>
    </row>
    <row r="70" spans="1:54" s="54" customFormat="1" ht="23.4">
      <c r="A70" s="52" t="s">
        <v>373</v>
      </c>
      <c r="B70" s="128" t="s">
        <v>668</v>
      </c>
      <c r="C70" s="416" t="s">
        <v>674</v>
      </c>
      <c r="D70" s="625" t="s">
        <v>681</v>
      </c>
      <c r="E70" s="626"/>
      <c r="F70" s="626"/>
      <c r="G70" s="626"/>
      <c r="H70" s="626"/>
      <c r="I70" s="626"/>
      <c r="J70" s="626"/>
      <c r="K70" s="626"/>
      <c r="L70" s="626"/>
      <c r="M70" s="626"/>
      <c r="N70" s="626"/>
      <c r="O70" s="626"/>
      <c r="P70" s="626"/>
      <c r="Q70" s="626"/>
      <c r="R70" s="626"/>
      <c r="S70" s="626"/>
      <c r="T70" s="626"/>
      <c r="U70" s="626"/>
      <c r="V70" s="626"/>
      <c r="W70" s="626"/>
      <c r="X70" s="626"/>
      <c r="Y70" s="626"/>
      <c r="Z70" s="626"/>
      <c r="AA70" s="626"/>
      <c r="AB70" s="626"/>
      <c r="AC70" s="626"/>
      <c r="AD70" s="626"/>
      <c r="AE70" s="626"/>
      <c r="AF70" s="626"/>
      <c r="AG70" s="626"/>
      <c r="AH70" s="626"/>
      <c r="AI70" s="626"/>
      <c r="AJ70" s="626"/>
      <c r="AK70" s="626"/>
      <c r="AL70" s="626"/>
      <c r="AM70" s="626"/>
      <c r="AN70" s="626"/>
      <c r="AO70" s="626"/>
      <c r="AP70" s="626"/>
      <c r="AQ70" s="626"/>
      <c r="AR70" s="626"/>
      <c r="AS70" s="626"/>
      <c r="AT70" s="626"/>
      <c r="AU70" s="626"/>
      <c r="AV70" s="626"/>
      <c r="AW70" s="626"/>
      <c r="AX70" s="627"/>
      <c r="AY70" s="126">
        <v>500</v>
      </c>
      <c r="AZ70" s="137">
        <v>500</v>
      </c>
      <c r="BA70" s="316">
        <v>20692</v>
      </c>
      <c r="BB70" s="53"/>
    </row>
    <row r="71" spans="1:54" s="54" customFormat="1" ht="23.4">
      <c r="A71" s="52" t="s">
        <v>204</v>
      </c>
      <c r="B71" s="128" t="s">
        <v>649</v>
      </c>
      <c r="C71" s="416" t="s">
        <v>648</v>
      </c>
      <c r="D71" s="416" t="s">
        <v>654</v>
      </c>
      <c r="E71" s="416" t="s">
        <v>655</v>
      </c>
      <c r="F71" s="416" t="s">
        <v>659</v>
      </c>
      <c r="G71" s="416" t="s">
        <v>666</v>
      </c>
      <c r="H71" s="416" t="s">
        <v>673</v>
      </c>
      <c r="I71" s="416" t="s">
        <v>674</v>
      </c>
      <c r="J71" s="125"/>
      <c r="K71" s="125"/>
      <c r="L71" s="125"/>
      <c r="M71" s="616" t="s">
        <v>680</v>
      </c>
      <c r="N71" s="617"/>
      <c r="O71" s="617"/>
      <c r="P71" s="617"/>
      <c r="Q71" s="617"/>
      <c r="R71" s="617"/>
      <c r="S71" s="617"/>
      <c r="T71" s="617"/>
      <c r="U71" s="617"/>
      <c r="V71" s="617"/>
      <c r="W71" s="617"/>
      <c r="X71" s="617"/>
      <c r="Y71" s="617"/>
      <c r="Z71" s="617"/>
      <c r="AA71" s="617"/>
      <c r="AB71" s="617"/>
      <c r="AC71" s="617"/>
      <c r="AD71" s="617"/>
      <c r="AE71" s="617"/>
      <c r="AF71" s="617"/>
      <c r="AG71" s="617"/>
      <c r="AH71" s="617"/>
      <c r="AI71" s="617"/>
      <c r="AJ71" s="617"/>
      <c r="AK71" s="617"/>
      <c r="AL71" s="617"/>
      <c r="AM71" s="617"/>
      <c r="AN71" s="617"/>
      <c r="AO71" s="617"/>
      <c r="AP71" s="617"/>
      <c r="AQ71" s="617"/>
      <c r="AR71" s="617"/>
      <c r="AS71" s="617"/>
      <c r="AT71" s="617"/>
      <c r="AU71" s="617"/>
      <c r="AV71" s="617"/>
      <c r="AW71" s="617"/>
      <c r="AX71" s="618"/>
      <c r="AY71" s="126">
        <f>500+500+500+500+500+500+500</f>
        <v>3500</v>
      </c>
      <c r="AZ71" s="137">
        <v>500</v>
      </c>
      <c r="BA71" s="316">
        <v>20692</v>
      </c>
      <c r="BB71" s="53"/>
    </row>
    <row r="72" spans="1:54" s="54" customFormat="1" ht="23.4">
      <c r="A72" s="52" t="s">
        <v>180</v>
      </c>
      <c r="B72" s="128" t="s">
        <v>522</v>
      </c>
      <c r="C72" s="125" t="s">
        <v>526</v>
      </c>
      <c r="D72" s="125" t="s">
        <v>533</v>
      </c>
      <c r="E72" s="125" t="s">
        <v>534</v>
      </c>
      <c r="F72" s="125" t="s">
        <v>542</v>
      </c>
      <c r="G72" s="416" t="s">
        <v>550</v>
      </c>
      <c r="H72" s="416" t="s">
        <v>580</v>
      </c>
      <c r="I72" s="416" t="s">
        <v>587</v>
      </c>
      <c r="J72" s="416" t="s">
        <v>592</v>
      </c>
      <c r="K72" s="416" t="s">
        <v>598</v>
      </c>
      <c r="L72" s="416" t="s">
        <v>603</v>
      </c>
      <c r="M72" s="416" t="s">
        <v>609</v>
      </c>
      <c r="N72" s="416" t="s">
        <v>612</v>
      </c>
      <c r="O72" s="416" t="s">
        <v>616</v>
      </c>
      <c r="P72" s="416" t="s">
        <v>620</v>
      </c>
      <c r="Q72" s="416" t="s">
        <v>622</v>
      </c>
      <c r="R72" s="416" t="s">
        <v>631</v>
      </c>
      <c r="S72" s="416" t="s">
        <v>636</v>
      </c>
      <c r="T72" s="416" t="s">
        <v>640</v>
      </c>
      <c r="U72" s="416" t="s">
        <v>643</v>
      </c>
      <c r="V72" s="416" t="s">
        <v>646</v>
      </c>
      <c r="W72" s="416" t="s">
        <v>648</v>
      </c>
      <c r="X72" s="416" t="s">
        <v>654</v>
      </c>
      <c r="Y72" s="416" t="s">
        <v>655</v>
      </c>
      <c r="Z72" s="416" t="s">
        <v>659</v>
      </c>
      <c r="AA72" s="416" t="s">
        <v>666</v>
      </c>
      <c r="AB72" s="416" t="s">
        <v>673</v>
      </c>
      <c r="AC72" s="416" t="s">
        <v>674</v>
      </c>
      <c r="AD72" s="622" t="s">
        <v>678</v>
      </c>
      <c r="AE72" s="623"/>
      <c r="AF72" s="623"/>
      <c r="AG72" s="623"/>
      <c r="AH72" s="623"/>
      <c r="AI72" s="623"/>
      <c r="AJ72" s="623"/>
      <c r="AK72" s="623"/>
      <c r="AL72" s="623"/>
      <c r="AM72" s="623"/>
      <c r="AN72" s="623"/>
      <c r="AO72" s="623"/>
      <c r="AP72" s="623"/>
      <c r="AQ72" s="623"/>
      <c r="AR72" s="623"/>
      <c r="AS72" s="623"/>
      <c r="AT72" s="623"/>
      <c r="AU72" s="623"/>
      <c r="AV72" s="623"/>
      <c r="AW72" s="623"/>
      <c r="AX72" s="624"/>
      <c r="AY72" s="126">
        <f>500+500+500+500+500+500+500+500+500+500+500+500+500+500+500+500+500+500+500+500+500+500+500+500+500+500+500</f>
        <v>13500</v>
      </c>
      <c r="AZ72" s="137">
        <v>500</v>
      </c>
      <c r="BA72" s="316">
        <v>20692</v>
      </c>
      <c r="BB72" s="53"/>
    </row>
    <row r="73" spans="1:54" s="54" customFormat="1">
      <c r="A73" s="52" t="s">
        <v>200</v>
      </c>
      <c r="B73" s="145" t="s">
        <v>634</v>
      </c>
      <c r="C73" s="416" t="s">
        <v>636</v>
      </c>
      <c r="D73" s="416" t="s">
        <v>640</v>
      </c>
      <c r="E73" s="416" t="s">
        <v>643</v>
      </c>
      <c r="F73" s="416" t="s">
        <v>646</v>
      </c>
      <c r="G73" s="416" t="s">
        <v>648</v>
      </c>
      <c r="H73" s="416" t="s">
        <v>654</v>
      </c>
      <c r="I73" s="416" t="s">
        <v>655</v>
      </c>
      <c r="J73" s="416" t="s">
        <v>659</v>
      </c>
      <c r="K73" s="416" t="s">
        <v>666</v>
      </c>
      <c r="L73" s="416" t="s">
        <v>673</v>
      </c>
      <c r="M73" s="616" t="s">
        <v>679</v>
      </c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617"/>
      <c r="AI73" s="617"/>
      <c r="AJ73" s="617"/>
      <c r="AK73" s="617"/>
      <c r="AL73" s="617"/>
      <c r="AM73" s="617"/>
      <c r="AN73" s="617"/>
      <c r="AO73" s="617"/>
      <c r="AP73" s="617"/>
      <c r="AQ73" s="617"/>
      <c r="AR73" s="617"/>
      <c r="AS73" s="617"/>
      <c r="AT73" s="617"/>
      <c r="AU73" s="617"/>
      <c r="AV73" s="617"/>
      <c r="AW73" s="617"/>
      <c r="AX73" s="618"/>
      <c r="AY73" s="126">
        <f>500+500+500+500+500+500+500+500+500+500</f>
        <v>5000</v>
      </c>
      <c r="AZ73" s="137">
        <v>500</v>
      </c>
      <c r="BA73" s="316">
        <v>20661</v>
      </c>
      <c r="BB73" s="53"/>
    </row>
    <row r="74" spans="1:54" s="69" customFormat="1">
      <c r="A74" s="52" t="s">
        <v>401</v>
      </c>
      <c r="B74" s="124" t="s">
        <v>32</v>
      </c>
      <c r="C74" s="125" t="s">
        <v>106</v>
      </c>
      <c r="D74" s="125" t="s">
        <v>107</v>
      </c>
      <c r="E74" s="125" t="s">
        <v>144</v>
      </c>
      <c r="F74" s="125" t="s">
        <v>109</v>
      </c>
      <c r="G74" s="125" t="s">
        <v>110</v>
      </c>
      <c r="H74" s="125" t="s">
        <v>111</v>
      </c>
      <c r="I74" s="125" t="s">
        <v>112</v>
      </c>
      <c r="J74" s="125" t="s">
        <v>113</v>
      </c>
      <c r="K74" s="125" t="s">
        <v>114</v>
      </c>
      <c r="L74" s="125" t="s">
        <v>115</v>
      </c>
      <c r="M74" s="125" t="s">
        <v>116</v>
      </c>
      <c r="N74" s="125" t="s">
        <v>145</v>
      </c>
      <c r="O74" s="125" t="s">
        <v>146</v>
      </c>
      <c r="P74" s="125" t="s">
        <v>147</v>
      </c>
      <c r="Q74" s="125" t="s">
        <v>148</v>
      </c>
      <c r="R74" s="125" t="s">
        <v>149</v>
      </c>
      <c r="S74" s="125" t="s">
        <v>150</v>
      </c>
      <c r="T74" s="125" t="s">
        <v>151</v>
      </c>
      <c r="U74" s="125" t="s">
        <v>152</v>
      </c>
      <c r="V74" s="125" t="s">
        <v>153</v>
      </c>
      <c r="W74" s="125" t="s">
        <v>395</v>
      </c>
      <c r="X74" s="52" t="s">
        <v>411</v>
      </c>
      <c r="Y74" s="52" t="s">
        <v>419</v>
      </c>
      <c r="Z74" s="52" t="s">
        <v>432</v>
      </c>
      <c r="AA74" s="52" t="s">
        <v>444</v>
      </c>
      <c r="AB74" s="52" t="s">
        <v>451</v>
      </c>
      <c r="AC74" s="52" t="s">
        <v>457</v>
      </c>
      <c r="AD74" s="52" t="s">
        <v>467</v>
      </c>
      <c r="AE74" s="125" t="s">
        <v>477</v>
      </c>
      <c r="AF74" s="125" t="s">
        <v>481</v>
      </c>
      <c r="AG74" s="125" t="s">
        <v>485</v>
      </c>
      <c r="AH74" s="52" t="s">
        <v>494</v>
      </c>
      <c r="AI74" s="125" t="s">
        <v>503</v>
      </c>
      <c r="AJ74" s="125" t="s">
        <v>516</v>
      </c>
      <c r="AK74" s="125" t="s">
        <v>526</v>
      </c>
      <c r="AL74" s="125" t="s">
        <v>533</v>
      </c>
      <c r="AM74" s="125" t="s">
        <v>534</v>
      </c>
      <c r="AN74" s="125" t="s">
        <v>542</v>
      </c>
      <c r="AO74" s="416" t="s">
        <v>550</v>
      </c>
      <c r="AP74" s="416" t="s">
        <v>580</v>
      </c>
      <c r="AQ74" s="625"/>
      <c r="AR74" s="626"/>
      <c r="AS74" s="626"/>
      <c r="AT74" s="626"/>
      <c r="AU74" s="626"/>
      <c r="AV74" s="626"/>
      <c r="AW74" s="626"/>
      <c r="AX74" s="627"/>
      <c r="AY74" s="126">
        <f>12500+500+500+500+500+500+500+500+500+500+500+500+500+500+500+500</f>
        <v>20000</v>
      </c>
      <c r="AZ74" s="52" t="s">
        <v>257</v>
      </c>
      <c r="BA74" s="52" t="s">
        <v>663</v>
      </c>
      <c r="BB74" s="72"/>
    </row>
    <row r="75" spans="1:54" s="54" customFormat="1" ht="23.4">
      <c r="A75" s="52" t="s">
        <v>198</v>
      </c>
      <c r="B75" s="128" t="s">
        <v>539</v>
      </c>
      <c r="C75" s="416" t="s">
        <v>550</v>
      </c>
      <c r="D75" s="416" t="s">
        <v>580</v>
      </c>
      <c r="E75" s="416" t="s">
        <v>587</v>
      </c>
      <c r="F75" s="416" t="s">
        <v>592</v>
      </c>
      <c r="G75" s="416" t="s">
        <v>598</v>
      </c>
      <c r="H75" s="416" t="s">
        <v>603</v>
      </c>
      <c r="I75" s="416" t="s">
        <v>609</v>
      </c>
      <c r="J75" s="416" t="s">
        <v>612</v>
      </c>
      <c r="K75" s="416" t="s">
        <v>616</v>
      </c>
      <c r="L75" s="416" t="s">
        <v>620</v>
      </c>
      <c r="M75" s="416" t="s">
        <v>622</v>
      </c>
      <c r="N75" s="416" t="s">
        <v>631</v>
      </c>
      <c r="O75" s="416" t="s">
        <v>636</v>
      </c>
      <c r="P75" s="416" t="s">
        <v>640</v>
      </c>
      <c r="Q75" s="416" t="s">
        <v>643</v>
      </c>
      <c r="R75" s="416" t="s">
        <v>646</v>
      </c>
      <c r="S75" s="416" t="s">
        <v>648</v>
      </c>
      <c r="T75" s="416" t="s">
        <v>654</v>
      </c>
      <c r="U75" s="616" t="s">
        <v>656</v>
      </c>
      <c r="V75" s="617"/>
      <c r="W75" s="617"/>
      <c r="X75" s="617"/>
      <c r="Y75" s="617"/>
      <c r="Z75" s="617"/>
      <c r="AA75" s="617"/>
      <c r="AB75" s="617"/>
      <c r="AC75" s="617"/>
      <c r="AD75" s="617"/>
      <c r="AE75" s="617"/>
      <c r="AF75" s="617"/>
      <c r="AG75" s="617"/>
      <c r="AH75" s="617"/>
      <c r="AI75" s="617"/>
      <c r="AJ75" s="617"/>
      <c r="AK75" s="617"/>
      <c r="AL75" s="617"/>
      <c r="AM75" s="617"/>
      <c r="AN75" s="617"/>
      <c r="AO75" s="617"/>
      <c r="AP75" s="617"/>
      <c r="AQ75" s="617"/>
      <c r="AR75" s="617"/>
      <c r="AS75" s="617"/>
      <c r="AT75" s="617"/>
      <c r="AU75" s="617"/>
      <c r="AV75" s="617"/>
      <c r="AW75" s="617"/>
      <c r="AX75" s="618"/>
      <c r="AY75" s="126">
        <f>500+500+500+500+500+500+500+500+500+500+500+500+500+500+500+500+500+500</f>
        <v>9000</v>
      </c>
      <c r="AZ75" s="137">
        <v>500</v>
      </c>
      <c r="BA75" s="316">
        <v>20570</v>
      </c>
      <c r="BB75" s="53" t="s">
        <v>662</v>
      </c>
    </row>
    <row r="76" spans="1:54" s="54" customFormat="1" ht="23.4">
      <c r="A76" s="52" t="s">
        <v>202</v>
      </c>
      <c r="B76" s="128" t="s">
        <v>627</v>
      </c>
      <c r="C76" s="416" t="s">
        <v>636</v>
      </c>
      <c r="D76" s="416" t="s">
        <v>640</v>
      </c>
      <c r="E76" s="416" t="s">
        <v>643</v>
      </c>
      <c r="F76" s="416" t="s">
        <v>646</v>
      </c>
      <c r="G76" s="416" t="s">
        <v>648</v>
      </c>
      <c r="H76" s="416" t="s">
        <v>654</v>
      </c>
      <c r="I76" s="416" t="s">
        <v>655</v>
      </c>
      <c r="J76" s="616" t="s">
        <v>660</v>
      </c>
      <c r="K76" s="617"/>
      <c r="L76" s="617"/>
      <c r="M76" s="617"/>
      <c r="N76" s="617"/>
      <c r="O76" s="617"/>
      <c r="P76" s="617"/>
      <c r="Q76" s="617"/>
      <c r="R76" s="617"/>
      <c r="S76" s="617"/>
      <c r="T76" s="617"/>
      <c r="U76" s="617"/>
      <c r="V76" s="617"/>
      <c r="W76" s="617"/>
      <c r="X76" s="617"/>
      <c r="Y76" s="617"/>
      <c r="Z76" s="617"/>
      <c r="AA76" s="617"/>
      <c r="AB76" s="617"/>
      <c r="AC76" s="617"/>
      <c r="AD76" s="617"/>
      <c r="AE76" s="617"/>
      <c r="AF76" s="617"/>
      <c r="AG76" s="617"/>
      <c r="AH76" s="617"/>
      <c r="AI76" s="617"/>
      <c r="AJ76" s="617"/>
      <c r="AK76" s="617"/>
      <c r="AL76" s="617"/>
      <c r="AM76" s="617"/>
      <c r="AN76" s="617"/>
      <c r="AO76" s="617"/>
      <c r="AP76" s="617"/>
      <c r="AQ76" s="617"/>
      <c r="AR76" s="617"/>
      <c r="AS76" s="617"/>
      <c r="AT76" s="617"/>
      <c r="AU76" s="617"/>
      <c r="AV76" s="617"/>
      <c r="AW76" s="617"/>
      <c r="AX76" s="618"/>
      <c r="AY76" s="126">
        <f>500+500+500+500+500+500+500</f>
        <v>3500</v>
      </c>
      <c r="AZ76" s="137">
        <v>500</v>
      </c>
      <c r="BA76" s="316">
        <v>20570</v>
      </c>
      <c r="BB76" s="53" t="s">
        <v>614</v>
      </c>
    </row>
    <row r="77" spans="1:54" s="54" customFormat="1" ht="23.4">
      <c r="A77" s="52" t="s">
        <v>205</v>
      </c>
      <c r="B77" s="128" t="s">
        <v>639</v>
      </c>
      <c r="C77" s="416" t="s">
        <v>643</v>
      </c>
      <c r="D77" s="416" t="s">
        <v>646</v>
      </c>
      <c r="E77" s="416" t="s">
        <v>648</v>
      </c>
      <c r="F77" s="416" t="s">
        <v>654</v>
      </c>
      <c r="G77" s="416" t="s">
        <v>655</v>
      </c>
      <c r="H77" s="616" t="s">
        <v>661</v>
      </c>
      <c r="I77" s="617"/>
      <c r="J77" s="617"/>
      <c r="K77" s="617"/>
      <c r="L77" s="617"/>
      <c r="M77" s="617"/>
      <c r="N77" s="617"/>
      <c r="O77" s="617"/>
      <c r="P77" s="617"/>
      <c r="Q77" s="617"/>
      <c r="R77" s="617"/>
      <c r="S77" s="617"/>
      <c r="T77" s="617"/>
      <c r="U77" s="617"/>
      <c r="V77" s="617"/>
      <c r="W77" s="617"/>
      <c r="X77" s="617"/>
      <c r="Y77" s="617"/>
      <c r="Z77" s="617"/>
      <c r="AA77" s="617"/>
      <c r="AB77" s="617"/>
      <c r="AC77" s="617"/>
      <c r="AD77" s="617"/>
      <c r="AE77" s="617"/>
      <c r="AF77" s="617"/>
      <c r="AG77" s="617"/>
      <c r="AH77" s="617"/>
      <c r="AI77" s="617"/>
      <c r="AJ77" s="617"/>
      <c r="AK77" s="617"/>
      <c r="AL77" s="617"/>
      <c r="AM77" s="617"/>
      <c r="AN77" s="617"/>
      <c r="AO77" s="617"/>
      <c r="AP77" s="617"/>
      <c r="AQ77" s="617"/>
      <c r="AR77" s="617"/>
      <c r="AS77" s="617"/>
      <c r="AT77" s="617"/>
      <c r="AU77" s="617"/>
      <c r="AV77" s="617"/>
      <c r="AW77" s="617"/>
      <c r="AX77" s="618"/>
      <c r="AY77" s="126">
        <f>500+500+500+500+500</f>
        <v>2500</v>
      </c>
      <c r="AZ77" s="137">
        <v>500</v>
      </c>
      <c r="BA77" s="316">
        <v>20570</v>
      </c>
      <c r="BB77" s="53"/>
    </row>
    <row r="78" spans="1:54" s="54" customFormat="1" ht="23.4">
      <c r="A78" s="52" t="s">
        <v>202</v>
      </c>
      <c r="B78" s="128" t="s">
        <v>607</v>
      </c>
      <c r="C78" s="416" t="s">
        <v>612</v>
      </c>
      <c r="D78" s="416" t="s">
        <v>616</v>
      </c>
      <c r="E78" s="416" t="s">
        <v>620</v>
      </c>
      <c r="F78" s="416" t="s">
        <v>622</v>
      </c>
      <c r="G78" s="416" t="s">
        <v>631</v>
      </c>
      <c r="H78" s="416" t="s">
        <v>636</v>
      </c>
      <c r="I78" s="416" t="s">
        <v>640</v>
      </c>
      <c r="J78" s="416" t="s">
        <v>643</v>
      </c>
      <c r="K78" s="416" t="s">
        <v>646</v>
      </c>
      <c r="L78" s="416" t="s">
        <v>648</v>
      </c>
      <c r="M78" s="616" t="s">
        <v>653</v>
      </c>
      <c r="N78" s="617"/>
      <c r="O78" s="617"/>
      <c r="P78" s="617"/>
      <c r="Q78" s="617"/>
      <c r="R78" s="617"/>
      <c r="S78" s="617"/>
      <c r="T78" s="617"/>
      <c r="U78" s="617"/>
      <c r="V78" s="617"/>
      <c r="W78" s="617"/>
      <c r="X78" s="617"/>
      <c r="Y78" s="617"/>
      <c r="Z78" s="617"/>
      <c r="AA78" s="617"/>
      <c r="AB78" s="617"/>
      <c r="AC78" s="617"/>
      <c r="AD78" s="617"/>
      <c r="AE78" s="617"/>
      <c r="AF78" s="617"/>
      <c r="AG78" s="617"/>
      <c r="AH78" s="617"/>
      <c r="AI78" s="617"/>
      <c r="AJ78" s="617"/>
      <c r="AK78" s="617"/>
      <c r="AL78" s="617"/>
      <c r="AM78" s="617"/>
      <c r="AN78" s="617"/>
      <c r="AO78" s="617"/>
      <c r="AP78" s="617"/>
      <c r="AQ78" s="617"/>
      <c r="AR78" s="617"/>
      <c r="AS78" s="617"/>
      <c r="AT78" s="617"/>
      <c r="AU78" s="617"/>
      <c r="AV78" s="617"/>
      <c r="AW78" s="617"/>
      <c r="AX78" s="618"/>
      <c r="AY78" s="137">
        <f>500+500+500+500+500+500+500+500+500+500</f>
        <v>5000</v>
      </c>
      <c r="AZ78" s="137">
        <v>500</v>
      </c>
      <c r="BA78" s="316">
        <v>20539</v>
      </c>
      <c r="BB78" s="53"/>
    </row>
    <row r="79" spans="1:54" s="54" customFormat="1" ht="23.4">
      <c r="A79" s="52" t="s">
        <v>208</v>
      </c>
      <c r="B79" s="128" t="s">
        <v>635</v>
      </c>
      <c r="C79" s="416" t="s">
        <v>640</v>
      </c>
      <c r="D79" s="416" t="s">
        <v>643</v>
      </c>
      <c r="E79" s="416" t="s">
        <v>646</v>
      </c>
      <c r="F79" s="625" t="s">
        <v>651</v>
      </c>
      <c r="G79" s="626"/>
      <c r="H79" s="626"/>
      <c r="I79" s="626"/>
      <c r="J79" s="626"/>
      <c r="K79" s="626"/>
      <c r="L79" s="626"/>
      <c r="M79" s="626"/>
      <c r="N79" s="626"/>
      <c r="O79" s="626"/>
      <c r="P79" s="626"/>
      <c r="Q79" s="626"/>
      <c r="R79" s="626"/>
      <c r="S79" s="626"/>
      <c r="T79" s="626"/>
      <c r="U79" s="626"/>
      <c r="V79" s="626"/>
      <c r="W79" s="626"/>
      <c r="X79" s="626"/>
      <c r="Y79" s="626"/>
      <c r="Z79" s="626"/>
      <c r="AA79" s="626"/>
      <c r="AB79" s="626"/>
      <c r="AC79" s="626"/>
      <c r="AD79" s="626"/>
      <c r="AE79" s="626"/>
      <c r="AF79" s="626"/>
      <c r="AG79" s="626"/>
      <c r="AH79" s="626"/>
      <c r="AI79" s="626"/>
      <c r="AJ79" s="626"/>
      <c r="AK79" s="626"/>
      <c r="AL79" s="626"/>
      <c r="AM79" s="626"/>
      <c r="AN79" s="626"/>
      <c r="AO79" s="626"/>
      <c r="AP79" s="626"/>
      <c r="AQ79" s="626"/>
      <c r="AR79" s="626"/>
      <c r="AS79" s="626"/>
      <c r="AT79" s="626"/>
      <c r="AU79" s="626"/>
      <c r="AV79" s="626"/>
      <c r="AW79" s="626"/>
      <c r="AX79" s="627"/>
      <c r="AY79" s="126">
        <f>500+500+500</f>
        <v>1500</v>
      </c>
      <c r="AZ79" s="137">
        <v>500</v>
      </c>
      <c r="BA79" s="316">
        <v>20479</v>
      </c>
    </row>
    <row r="80" spans="1:54" s="54" customFormat="1" ht="23.4">
      <c r="A80" s="52" t="s">
        <v>203</v>
      </c>
      <c r="B80" s="128" t="s">
        <v>626</v>
      </c>
      <c r="C80" s="416" t="s">
        <v>631</v>
      </c>
      <c r="D80" s="416" t="s">
        <v>636</v>
      </c>
      <c r="E80" s="416" t="s">
        <v>640</v>
      </c>
      <c r="F80" s="416" t="s">
        <v>643</v>
      </c>
      <c r="G80" s="416" t="s">
        <v>646</v>
      </c>
      <c r="H80" s="625" t="s">
        <v>650</v>
      </c>
      <c r="I80" s="626"/>
      <c r="J80" s="626"/>
      <c r="K80" s="626"/>
      <c r="L80" s="626"/>
      <c r="M80" s="626"/>
      <c r="N80" s="626"/>
      <c r="O80" s="626"/>
      <c r="P80" s="626"/>
      <c r="Q80" s="626"/>
      <c r="R80" s="626"/>
      <c r="S80" s="626"/>
      <c r="T80" s="626"/>
      <c r="U80" s="626"/>
      <c r="V80" s="626"/>
      <c r="W80" s="626"/>
      <c r="X80" s="626"/>
      <c r="Y80" s="626"/>
      <c r="Z80" s="626"/>
      <c r="AA80" s="626"/>
      <c r="AB80" s="626"/>
      <c r="AC80" s="626"/>
      <c r="AD80" s="626"/>
      <c r="AE80" s="626"/>
      <c r="AF80" s="626"/>
      <c r="AG80" s="626"/>
      <c r="AH80" s="626"/>
      <c r="AI80" s="626"/>
      <c r="AJ80" s="626"/>
      <c r="AK80" s="626"/>
      <c r="AL80" s="626"/>
      <c r="AM80" s="626"/>
      <c r="AN80" s="626"/>
      <c r="AO80" s="626"/>
      <c r="AP80" s="626"/>
      <c r="AQ80" s="626"/>
      <c r="AR80" s="626"/>
      <c r="AS80" s="626"/>
      <c r="AT80" s="626"/>
      <c r="AU80" s="626"/>
      <c r="AV80" s="626"/>
      <c r="AW80" s="626"/>
      <c r="AX80" s="627"/>
      <c r="AY80" s="137">
        <f>500+500+500+500+500</f>
        <v>2500</v>
      </c>
      <c r="AZ80" s="137">
        <v>500</v>
      </c>
      <c r="BA80" s="316">
        <v>20479</v>
      </c>
      <c r="BB80" s="53" t="s">
        <v>614</v>
      </c>
    </row>
    <row r="81" spans="1:56" s="54" customFormat="1" ht="23.4">
      <c r="A81" s="52" t="s">
        <v>205</v>
      </c>
      <c r="B81" s="128" t="s">
        <v>407</v>
      </c>
      <c r="C81" s="416" t="s">
        <v>622</v>
      </c>
      <c r="D81" s="416" t="s">
        <v>631</v>
      </c>
      <c r="E81" s="416" t="s">
        <v>636</v>
      </c>
      <c r="F81" s="416" t="s">
        <v>640</v>
      </c>
      <c r="G81" s="625" t="s">
        <v>645</v>
      </c>
      <c r="H81" s="626"/>
      <c r="I81" s="626"/>
      <c r="J81" s="626"/>
      <c r="K81" s="626"/>
      <c r="L81" s="626"/>
      <c r="M81" s="626"/>
      <c r="N81" s="626"/>
      <c r="O81" s="626"/>
      <c r="P81" s="626"/>
      <c r="Q81" s="626"/>
      <c r="R81" s="626"/>
      <c r="S81" s="626"/>
      <c r="T81" s="626"/>
      <c r="U81" s="626"/>
      <c r="V81" s="626"/>
      <c r="W81" s="626"/>
      <c r="X81" s="626"/>
      <c r="Y81" s="626"/>
      <c r="Z81" s="626"/>
      <c r="AA81" s="626"/>
      <c r="AB81" s="626"/>
      <c r="AC81" s="626"/>
      <c r="AD81" s="626"/>
      <c r="AE81" s="626"/>
      <c r="AF81" s="626"/>
      <c r="AG81" s="626"/>
      <c r="AH81" s="626"/>
      <c r="AI81" s="626"/>
      <c r="AJ81" s="626"/>
      <c r="AK81" s="626"/>
      <c r="AL81" s="626"/>
      <c r="AM81" s="626"/>
      <c r="AN81" s="626"/>
      <c r="AO81" s="626"/>
      <c r="AP81" s="626"/>
      <c r="AQ81" s="626"/>
      <c r="AR81" s="626"/>
      <c r="AS81" s="626"/>
      <c r="AT81" s="626"/>
      <c r="AU81" s="626"/>
      <c r="AV81" s="626"/>
      <c r="AW81" s="626"/>
      <c r="AX81" s="627"/>
      <c r="AY81" s="137">
        <f>500+500+500+500</f>
        <v>2000</v>
      </c>
      <c r="AZ81" s="137">
        <v>500</v>
      </c>
      <c r="BA81" s="316">
        <v>20418</v>
      </c>
      <c r="BB81" s="53"/>
    </row>
    <row r="82" spans="1:56" s="54" customFormat="1" ht="23.4">
      <c r="A82" s="52" t="s">
        <v>203</v>
      </c>
      <c r="B82" s="128" t="s">
        <v>606</v>
      </c>
      <c r="C82" s="416" t="s">
        <v>609</v>
      </c>
      <c r="D82" s="416" t="s">
        <v>612</v>
      </c>
      <c r="E82" s="416" t="s">
        <v>616</v>
      </c>
      <c r="F82" s="416" t="s">
        <v>620</v>
      </c>
      <c r="G82" s="416" t="s">
        <v>622</v>
      </c>
      <c r="H82" s="416" t="s">
        <v>631</v>
      </c>
      <c r="I82" s="416" t="s">
        <v>636</v>
      </c>
      <c r="J82" s="616" t="s">
        <v>629</v>
      </c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617"/>
      <c r="AL82" s="617"/>
      <c r="AM82" s="617"/>
      <c r="AN82" s="617"/>
      <c r="AO82" s="617"/>
      <c r="AP82" s="617"/>
      <c r="AQ82" s="617"/>
      <c r="AR82" s="617"/>
      <c r="AS82" s="617"/>
      <c r="AT82" s="617"/>
      <c r="AU82" s="617"/>
      <c r="AV82" s="617"/>
      <c r="AW82" s="617"/>
      <c r="AX82" s="618"/>
      <c r="AY82" s="137">
        <f>500+500+500+500+500+500+500</f>
        <v>3500</v>
      </c>
      <c r="AZ82" s="137">
        <v>500</v>
      </c>
      <c r="BA82" s="316">
        <v>20418</v>
      </c>
      <c r="BB82" s="53" t="s">
        <v>614</v>
      </c>
    </row>
    <row r="83" spans="1:56" s="54" customFormat="1" ht="23.4">
      <c r="A83" s="52" t="s">
        <v>202</v>
      </c>
      <c r="B83" s="128" t="s">
        <v>588</v>
      </c>
      <c r="C83" s="416" t="s">
        <v>598</v>
      </c>
      <c r="D83" s="416" t="s">
        <v>603</v>
      </c>
      <c r="E83" s="416" t="s">
        <v>609</v>
      </c>
      <c r="F83" s="416" t="s">
        <v>612</v>
      </c>
      <c r="G83" s="416" t="s">
        <v>616</v>
      </c>
      <c r="H83" s="416" t="s">
        <v>620</v>
      </c>
      <c r="I83" s="416" t="s">
        <v>622</v>
      </c>
      <c r="J83" s="416" t="s">
        <v>631</v>
      </c>
      <c r="K83" s="416" t="s">
        <v>636</v>
      </c>
      <c r="L83" s="416" t="s">
        <v>640</v>
      </c>
      <c r="M83" s="616" t="s">
        <v>644</v>
      </c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617"/>
      <c r="AL83" s="617"/>
      <c r="AM83" s="617"/>
      <c r="AN83" s="617"/>
      <c r="AO83" s="617"/>
      <c r="AP83" s="617"/>
      <c r="AQ83" s="617"/>
      <c r="AR83" s="617"/>
      <c r="AS83" s="617"/>
      <c r="AT83" s="617"/>
      <c r="AU83" s="617"/>
      <c r="AV83" s="617"/>
      <c r="AW83" s="617"/>
      <c r="AX83" s="618"/>
      <c r="AY83" s="126">
        <f>500+500+500+500+500+500+500+500+500+500</f>
        <v>5000</v>
      </c>
      <c r="AZ83" s="137">
        <v>500</v>
      </c>
      <c r="BA83" s="316">
        <v>20418</v>
      </c>
      <c r="BB83" s="53" t="s">
        <v>647</v>
      </c>
    </row>
    <row r="84" spans="1:56" s="33" customFormat="1" ht="23.4">
      <c r="A84" s="55"/>
      <c r="B84" s="128" t="s">
        <v>619</v>
      </c>
      <c r="C84" s="416" t="s">
        <v>622</v>
      </c>
      <c r="D84" s="416" t="s">
        <v>631</v>
      </c>
      <c r="E84" s="622" t="s">
        <v>629</v>
      </c>
      <c r="F84" s="623"/>
      <c r="G84" s="623"/>
      <c r="H84" s="623"/>
      <c r="I84" s="623"/>
      <c r="J84" s="623"/>
      <c r="K84" s="623"/>
      <c r="L84" s="623"/>
      <c r="M84" s="623"/>
      <c r="N84" s="623"/>
      <c r="O84" s="623"/>
      <c r="P84" s="623"/>
      <c r="Q84" s="623"/>
      <c r="R84" s="623"/>
      <c r="S84" s="623"/>
      <c r="T84" s="623"/>
      <c r="U84" s="623"/>
      <c r="V84" s="623"/>
      <c r="W84" s="623"/>
      <c r="X84" s="623"/>
      <c r="Y84" s="623"/>
      <c r="Z84" s="623"/>
      <c r="AA84" s="623"/>
      <c r="AB84" s="623"/>
      <c r="AC84" s="623"/>
      <c r="AD84" s="623"/>
      <c r="AE84" s="623"/>
      <c r="AF84" s="623"/>
      <c r="AG84" s="623"/>
      <c r="AH84" s="623"/>
      <c r="AI84" s="623"/>
      <c r="AJ84" s="623"/>
      <c r="AK84" s="623"/>
      <c r="AL84" s="623"/>
      <c r="AM84" s="623"/>
      <c r="AN84" s="623"/>
      <c r="AO84" s="623"/>
      <c r="AP84" s="623"/>
      <c r="AQ84" s="623"/>
      <c r="AR84" s="623"/>
      <c r="AS84" s="623"/>
      <c r="AT84" s="623"/>
      <c r="AU84" s="623"/>
      <c r="AV84" s="623"/>
      <c r="AW84" s="623"/>
      <c r="AX84" s="624"/>
      <c r="AY84" s="126">
        <f>500+500</f>
        <v>1000</v>
      </c>
      <c r="AZ84" s="137">
        <v>500</v>
      </c>
      <c r="BA84" s="137"/>
      <c r="BB84" s="32"/>
    </row>
    <row r="85" spans="1:56" s="54" customFormat="1" ht="23.4">
      <c r="A85" s="52" t="s">
        <v>205</v>
      </c>
      <c r="B85" s="128" t="s">
        <v>589</v>
      </c>
      <c r="C85" s="416" t="s">
        <v>550</v>
      </c>
      <c r="D85" s="416" t="s">
        <v>580</v>
      </c>
      <c r="E85" s="416" t="s">
        <v>587</v>
      </c>
      <c r="F85" s="416" t="s">
        <v>592</v>
      </c>
      <c r="G85" s="416" t="s">
        <v>598</v>
      </c>
      <c r="H85" s="416" t="s">
        <v>603</v>
      </c>
      <c r="I85" s="416" t="s">
        <v>609</v>
      </c>
      <c r="J85" s="416" t="s">
        <v>612</v>
      </c>
      <c r="K85" s="416" t="s">
        <v>616</v>
      </c>
      <c r="L85" s="416" t="s">
        <v>620</v>
      </c>
      <c r="M85" s="416" t="s">
        <v>622</v>
      </c>
      <c r="N85" s="616" t="s">
        <v>628</v>
      </c>
      <c r="O85" s="617"/>
      <c r="P85" s="617"/>
      <c r="Q85" s="617"/>
      <c r="R85" s="617"/>
      <c r="S85" s="617"/>
      <c r="T85" s="617"/>
      <c r="U85" s="617"/>
      <c r="V85" s="617"/>
      <c r="W85" s="617"/>
      <c r="X85" s="617"/>
      <c r="Y85" s="617"/>
      <c r="Z85" s="617"/>
      <c r="AA85" s="617"/>
      <c r="AB85" s="617"/>
      <c r="AC85" s="617"/>
      <c r="AD85" s="617"/>
      <c r="AE85" s="617"/>
      <c r="AF85" s="617"/>
      <c r="AG85" s="617"/>
      <c r="AH85" s="617"/>
      <c r="AI85" s="617"/>
      <c r="AJ85" s="617"/>
      <c r="AK85" s="617"/>
      <c r="AL85" s="617"/>
      <c r="AM85" s="617"/>
      <c r="AN85" s="617"/>
      <c r="AO85" s="617"/>
      <c r="AP85" s="617"/>
      <c r="AQ85" s="617"/>
      <c r="AR85" s="617"/>
      <c r="AS85" s="617"/>
      <c r="AT85" s="617"/>
      <c r="AU85" s="617"/>
      <c r="AV85" s="617"/>
      <c r="AW85" s="617"/>
      <c r="AX85" s="618"/>
      <c r="AY85" s="126">
        <f>2000+500+500+500+500+500+500+500</f>
        <v>5500</v>
      </c>
      <c r="AZ85" s="137">
        <v>500</v>
      </c>
      <c r="BA85" s="316">
        <v>20326</v>
      </c>
      <c r="BB85" s="53" t="s">
        <v>614</v>
      </c>
      <c r="BC85" s="427" t="s">
        <v>594</v>
      </c>
      <c r="BD85" s="53"/>
    </row>
    <row r="86" spans="1:56" s="54" customFormat="1" ht="23.4">
      <c r="A86" s="52" t="s">
        <v>167</v>
      </c>
      <c r="B86" s="128" t="s">
        <v>426</v>
      </c>
      <c r="C86" s="52" t="s">
        <v>419</v>
      </c>
      <c r="D86" s="52" t="s">
        <v>432</v>
      </c>
      <c r="E86" s="52" t="s">
        <v>444</v>
      </c>
      <c r="F86" s="52" t="s">
        <v>451</v>
      </c>
      <c r="G86" s="52" t="s">
        <v>457</v>
      </c>
      <c r="H86" s="52" t="s">
        <v>467</v>
      </c>
      <c r="I86" s="125" t="s">
        <v>477</v>
      </c>
      <c r="J86" s="125" t="s">
        <v>481</v>
      </c>
      <c r="K86" s="125" t="s">
        <v>485</v>
      </c>
      <c r="L86" s="125" t="s">
        <v>494</v>
      </c>
      <c r="M86" s="125" t="s">
        <v>503</v>
      </c>
      <c r="N86" s="125" t="s">
        <v>516</v>
      </c>
      <c r="O86" s="125" t="s">
        <v>526</v>
      </c>
      <c r="P86" s="125" t="s">
        <v>533</v>
      </c>
      <c r="Q86" s="125" t="s">
        <v>534</v>
      </c>
      <c r="R86" s="125" t="s">
        <v>542</v>
      </c>
      <c r="S86" s="416" t="s">
        <v>550</v>
      </c>
      <c r="T86" s="416" t="s">
        <v>580</v>
      </c>
      <c r="U86" s="416" t="s">
        <v>587</v>
      </c>
      <c r="V86" s="416" t="s">
        <v>592</v>
      </c>
      <c r="W86" s="416" t="s">
        <v>598</v>
      </c>
      <c r="X86" s="416" t="s">
        <v>603</v>
      </c>
      <c r="Y86" s="416" t="s">
        <v>609</v>
      </c>
      <c r="Z86" s="416" t="s">
        <v>612</v>
      </c>
      <c r="AA86" s="416" t="s">
        <v>616</v>
      </c>
      <c r="AB86" s="416" t="s">
        <v>620</v>
      </c>
      <c r="AC86" s="416" t="s">
        <v>622</v>
      </c>
      <c r="AD86" s="622" t="s">
        <v>632</v>
      </c>
      <c r="AE86" s="623"/>
      <c r="AF86" s="623"/>
      <c r="AG86" s="623"/>
      <c r="AH86" s="623"/>
      <c r="AI86" s="623"/>
      <c r="AJ86" s="623"/>
      <c r="AK86" s="623"/>
      <c r="AL86" s="623"/>
      <c r="AM86" s="623"/>
      <c r="AN86" s="623"/>
      <c r="AO86" s="623"/>
      <c r="AP86" s="623"/>
      <c r="AQ86" s="623"/>
      <c r="AR86" s="623"/>
      <c r="AS86" s="623"/>
      <c r="AT86" s="623"/>
      <c r="AU86" s="623"/>
      <c r="AV86" s="623"/>
      <c r="AW86" s="623"/>
      <c r="AX86" s="624"/>
      <c r="AY86" s="136">
        <f>1500+500+500+500+500+500+500+500+500+500+500+500+500+500+500+500+500+500+500+500+500+500+500+500+500</f>
        <v>13500</v>
      </c>
      <c r="AZ86" s="137">
        <v>500</v>
      </c>
      <c r="BA86" s="316">
        <v>20326</v>
      </c>
      <c r="BB86" s="53"/>
    </row>
    <row r="87" spans="1:56" s="54" customFormat="1" ht="23.4">
      <c r="A87" s="52" t="s">
        <v>175</v>
      </c>
      <c r="B87" s="128" t="s">
        <v>483</v>
      </c>
      <c r="C87" s="125" t="s">
        <v>485</v>
      </c>
      <c r="D87" s="125" t="s">
        <v>494</v>
      </c>
      <c r="E87" s="125" t="s">
        <v>503</v>
      </c>
      <c r="F87" s="125" t="s">
        <v>516</v>
      </c>
      <c r="G87" s="125" t="s">
        <v>526</v>
      </c>
      <c r="H87" s="125" t="s">
        <v>533</v>
      </c>
      <c r="I87" s="125" t="s">
        <v>534</v>
      </c>
      <c r="J87" s="125" t="s">
        <v>542</v>
      </c>
      <c r="K87" s="416" t="s">
        <v>550</v>
      </c>
      <c r="L87" s="416" t="s">
        <v>580</v>
      </c>
      <c r="M87" s="416" t="s">
        <v>587</v>
      </c>
      <c r="N87" s="416" t="s">
        <v>592</v>
      </c>
      <c r="O87" s="416" t="s">
        <v>598</v>
      </c>
      <c r="P87" s="416" t="s">
        <v>603</v>
      </c>
      <c r="Q87" s="416" t="s">
        <v>609</v>
      </c>
      <c r="R87" s="416" t="s">
        <v>612</v>
      </c>
      <c r="S87" s="416" t="s">
        <v>616</v>
      </c>
      <c r="T87" s="416" t="s">
        <v>620</v>
      </c>
      <c r="U87" s="416" t="s">
        <v>622</v>
      </c>
      <c r="V87" s="622" t="s">
        <v>629</v>
      </c>
      <c r="W87" s="623"/>
      <c r="X87" s="623"/>
      <c r="Y87" s="623"/>
      <c r="Z87" s="623"/>
      <c r="AA87" s="623"/>
      <c r="AB87" s="623"/>
      <c r="AC87" s="623"/>
      <c r="AD87" s="623"/>
      <c r="AE87" s="623"/>
      <c r="AF87" s="623"/>
      <c r="AG87" s="623"/>
      <c r="AH87" s="623"/>
      <c r="AI87" s="623"/>
      <c r="AJ87" s="623"/>
      <c r="AK87" s="623"/>
      <c r="AL87" s="623"/>
      <c r="AM87" s="623"/>
      <c r="AN87" s="623"/>
      <c r="AO87" s="623"/>
      <c r="AP87" s="623"/>
      <c r="AQ87" s="623"/>
      <c r="AR87" s="623"/>
      <c r="AS87" s="623"/>
      <c r="AT87" s="623"/>
      <c r="AU87" s="623"/>
      <c r="AV87" s="623"/>
      <c r="AW87" s="623"/>
      <c r="AX87" s="624"/>
      <c r="AY87" s="126">
        <f>500+500+500+500+500+500+500+500+500+500+500+500+500+500+500+500+500+500+500</f>
        <v>9500</v>
      </c>
      <c r="AZ87" s="137">
        <v>500</v>
      </c>
    </row>
    <row r="88" spans="1:56" s="54" customFormat="1" ht="23.4">
      <c r="A88" s="52" t="s">
        <v>208</v>
      </c>
      <c r="B88" s="128" t="s">
        <v>600</v>
      </c>
      <c r="C88" s="416" t="s">
        <v>587</v>
      </c>
      <c r="D88" s="416" t="s">
        <v>592</v>
      </c>
      <c r="E88" s="416" t="s">
        <v>598</v>
      </c>
      <c r="F88" s="416" t="s">
        <v>603</v>
      </c>
      <c r="G88" s="416" t="s">
        <v>609</v>
      </c>
      <c r="H88" s="416" t="s">
        <v>612</v>
      </c>
      <c r="I88" s="416" t="s">
        <v>616</v>
      </c>
      <c r="J88" s="416" t="s">
        <v>620</v>
      </c>
      <c r="K88" s="616" t="s">
        <v>623</v>
      </c>
      <c r="L88" s="617"/>
      <c r="M88" s="617"/>
      <c r="N88" s="617"/>
      <c r="O88" s="617"/>
      <c r="P88" s="617"/>
      <c r="Q88" s="617"/>
      <c r="R88" s="617"/>
      <c r="S88" s="617"/>
      <c r="T88" s="617"/>
      <c r="U88" s="617"/>
      <c r="V88" s="617"/>
      <c r="W88" s="617"/>
      <c r="X88" s="617"/>
      <c r="Y88" s="617"/>
      <c r="Z88" s="617"/>
      <c r="AA88" s="617"/>
      <c r="AB88" s="617"/>
      <c r="AC88" s="617"/>
      <c r="AD88" s="617"/>
      <c r="AE88" s="617"/>
      <c r="AF88" s="617"/>
      <c r="AG88" s="617"/>
      <c r="AH88" s="617"/>
      <c r="AI88" s="617"/>
      <c r="AJ88" s="617"/>
      <c r="AK88" s="617"/>
      <c r="AL88" s="617"/>
      <c r="AM88" s="617"/>
      <c r="AN88" s="617"/>
      <c r="AO88" s="617"/>
      <c r="AP88" s="617"/>
      <c r="AQ88" s="617"/>
      <c r="AR88" s="617"/>
      <c r="AS88" s="617"/>
      <c r="AT88" s="617"/>
      <c r="AU88" s="617"/>
      <c r="AV88" s="617"/>
      <c r="AW88" s="617"/>
      <c r="AX88" s="618"/>
      <c r="AY88" s="126">
        <f>1500+500+500+500+500+500</f>
        <v>4000</v>
      </c>
      <c r="AZ88" s="137">
        <v>500</v>
      </c>
      <c r="BA88" s="316">
        <v>20295</v>
      </c>
      <c r="BB88" s="427" t="s">
        <v>601</v>
      </c>
      <c r="BC88" s="53"/>
      <c r="BD88" s="53"/>
    </row>
    <row r="89" spans="1:56" s="54" customFormat="1" ht="23.4">
      <c r="A89" s="52" t="s">
        <v>200</v>
      </c>
      <c r="B89" s="128" t="s">
        <v>508</v>
      </c>
      <c r="C89" s="125" t="s">
        <v>516</v>
      </c>
      <c r="D89" s="125" t="s">
        <v>526</v>
      </c>
      <c r="E89" s="125" t="s">
        <v>533</v>
      </c>
      <c r="F89" s="125" t="s">
        <v>534</v>
      </c>
      <c r="G89" s="125" t="s">
        <v>542</v>
      </c>
      <c r="H89" s="416" t="s">
        <v>550</v>
      </c>
      <c r="I89" s="416" t="s">
        <v>580</v>
      </c>
      <c r="J89" s="416" t="s">
        <v>587</v>
      </c>
      <c r="K89" s="416" t="s">
        <v>592</v>
      </c>
      <c r="L89" s="416" t="s">
        <v>598</v>
      </c>
      <c r="M89" s="416" t="s">
        <v>603</v>
      </c>
      <c r="N89" s="416" t="s">
        <v>609</v>
      </c>
      <c r="O89" s="416" t="s">
        <v>612</v>
      </c>
      <c r="P89" s="416" t="s">
        <v>616</v>
      </c>
      <c r="Q89" s="416" t="s">
        <v>620</v>
      </c>
      <c r="R89" s="625" t="s">
        <v>623</v>
      </c>
      <c r="S89" s="626"/>
      <c r="T89" s="626"/>
      <c r="U89" s="626"/>
      <c r="V89" s="626"/>
      <c r="W89" s="626"/>
      <c r="X89" s="626"/>
      <c r="Y89" s="626"/>
      <c r="Z89" s="626"/>
      <c r="AA89" s="626"/>
      <c r="AB89" s="626"/>
      <c r="AC89" s="626"/>
      <c r="AD89" s="626"/>
      <c r="AE89" s="626"/>
      <c r="AF89" s="626"/>
      <c r="AG89" s="626"/>
      <c r="AH89" s="626"/>
      <c r="AI89" s="626"/>
      <c r="AJ89" s="626"/>
      <c r="AK89" s="626"/>
      <c r="AL89" s="626"/>
      <c r="AM89" s="626"/>
      <c r="AN89" s="626"/>
      <c r="AO89" s="626"/>
      <c r="AP89" s="626"/>
      <c r="AQ89" s="626"/>
      <c r="AR89" s="626"/>
      <c r="AS89" s="626"/>
      <c r="AT89" s="626"/>
      <c r="AU89" s="626"/>
      <c r="AV89" s="626"/>
      <c r="AW89" s="626"/>
      <c r="AX89" s="627"/>
      <c r="AY89" s="126">
        <f>500+500+500+500+500+500+500+500+500+500+500+500+500+500+500</f>
        <v>7500</v>
      </c>
      <c r="AZ89" s="137">
        <v>500</v>
      </c>
      <c r="BA89" s="316">
        <v>20295</v>
      </c>
      <c r="BB89" s="53"/>
    </row>
    <row r="90" spans="1:56" s="54" customFormat="1" ht="23.4">
      <c r="A90" s="52" t="s">
        <v>206</v>
      </c>
      <c r="B90" s="128" t="s">
        <v>583</v>
      </c>
      <c r="C90" s="416" t="s">
        <v>587</v>
      </c>
      <c r="D90" s="416" t="s">
        <v>592</v>
      </c>
      <c r="E90" s="416" t="s">
        <v>598</v>
      </c>
      <c r="F90" s="416" t="s">
        <v>603</v>
      </c>
      <c r="G90" s="416" t="s">
        <v>609</v>
      </c>
      <c r="H90" s="416" t="s">
        <v>612</v>
      </c>
      <c r="I90" s="416" t="s">
        <v>616</v>
      </c>
      <c r="J90" s="625" t="s">
        <v>613</v>
      </c>
      <c r="K90" s="626"/>
      <c r="L90" s="626"/>
      <c r="M90" s="626"/>
      <c r="N90" s="626"/>
      <c r="O90" s="626"/>
      <c r="P90" s="626"/>
      <c r="Q90" s="626"/>
      <c r="R90" s="626"/>
      <c r="S90" s="626"/>
      <c r="T90" s="626"/>
      <c r="U90" s="626"/>
      <c r="V90" s="626"/>
      <c r="W90" s="626"/>
      <c r="X90" s="626"/>
      <c r="Y90" s="626"/>
      <c r="Z90" s="626"/>
      <c r="AA90" s="626"/>
      <c r="AB90" s="626"/>
      <c r="AC90" s="626"/>
      <c r="AD90" s="626"/>
      <c r="AE90" s="626"/>
      <c r="AF90" s="626"/>
      <c r="AG90" s="626"/>
      <c r="AH90" s="626"/>
      <c r="AI90" s="626"/>
      <c r="AJ90" s="626"/>
      <c r="AK90" s="626"/>
      <c r="AL90" s="626"/>
      <c r="AM90" s="626"/>
      <c r="AN90" s="626"/>
      <c r="AO90" s="626"/>
      <c r="AP90" s="626"/>
      <c r="AQ90" s="626"/>
      <c r="AR90" s="626"/>
      <c r="AS90" s="626"/>
      <c r="AT90" s="626"/>
      <c r="AU90" s="626"/>
      <c r="AV90" s="626"/>
      <c r="AW90" s="626"/>
      <c r="AX90" s="627"/>
      <c r="AY90" s="126">
        <f>500+500+500+500+500+500+500</f>
        <v>3500</v>
      </c>
      <c r="AZ90" s="137">
        <v>500</v>
      </c>
      <c r="BA90" s="316">
        <v>20265</v>
      </c>
      <c r="BB90" s="53" t="s">
        <v>625</v>
      </c>
    </row>
    <row r="91" spans="1:56" s="43" customFormat="1">
      <c r="A91" s="340">
        <v>1</v>
      </c>
      <c r="B91" s="347" t="s">
        <v>546</v>
      </c>
      <c r="C91" s="345" t="s">
        <v>545</v>
      </c>
      <c r="D91" s="344" t="s">
        <v>170</v>
      </c>
      <c r="E91" s="345" t="s">
        <v>544</v>
      </c>
      <c r="F91" s="344" t="s">
        <v>174</v>
      </c>
      <c r="G91" s="344" t="s">
        <v>177</v>
      </c>
      <c r="H91" s="344" t="s">
        <v>178</v>
      </c>
      <c r="I91" s="344" t="s">
        <v>179</v>
      </c>
      <c r="J91" s="344" t="s">
        <v>182</v>
      </c>
      <c r="K91" s="344" t="s">
        <v>183</v>
      </c>
      <c r="L91" s="344" t="s">
        <v>184</v>
      </c>
      <c r="M91" s="344" t="s">
        <v>185</v>
      </c>
      <c r="N91" s="344" t="s">
        <v>195</v>
      </c>
      <c r="O91" s="344" t="s">
        <v>196</v>
      </c>
      <c r="P91" s="344" t="s">
        <v>197</v>
      </c>
      <c r="Q91" s="344" t="s">
        <v>369</v>
      </c>
      <c r="R91" s="344" t="s">
        <v>372</v>
      </c>
      <c r="S91" s="344" t="s">
        <v>378</v>
      </c>
      <c r="T91" s="344" t="s">
        <v>379</v>
      </c>
      <c r="U91" s="344" t="s">
        <v>387</v>
      </c>
      <c r="V91" s="344" t="s">
        <v>389</v>
      </c>
      <c r="W91" s="415" t="s">
        <v>395</v>
      </c>
      <c r="X91" s="415" t="s">
        <v>411</v>
      </c>
      <c r="Y91" s="415" t="s">
        <v>419</v>
      </c>
      <c r="Z91" s="415" t="s">
        <v>432</v>
      </c>
      <c r="AA91" s="415" t="s">
        <v>444</v>
      </c>
      <c r="AB91" s="415" t="s">
        <v>451</v>
      </c>
      <c r="AC91" s="415" t="s">
        <v>457</v>
      </c>
      <c r="AD91" s="415" t="s">
        <v>467</v>
      </c>
      <c r="AE91" s="415" t="s">
        <v>477</v>
      </c>
      <c r="AF91" s="415" t="s">
        <v>481</v>
      </c>
      <c r="AG91" s="415" t="s">
        <v>485</v>
      </c>
      <c r="AH91" s="415" t="s">
        <v>494</v>
      </c>
      <c r="AI91" s="415" t="s">
        <v>503</v>
      </c>
      <c r="AJ91" s="415" t="s">
        <v>516</v>
      </c>
      <c r="AK91" s="415" t="s">
        <v>526</v>
      </c>
      <c r="AL91" s="415" t="s">
        <v>533</v>
      </c>
      <c r="AM91" s="415" t="s">
        <v>534</v>
      </c>
      <c r="AN91" s="415" t="s">
        <v>542</v>
      </c>
      <c r="AO91" s="416" t="s">
        <v>550</v>
      </c>
      <c r="AP91" s="416" t="s">
        <v>580</v>
      </c>
      <c r="AQ91" s="416" t="s">
        <v>587</v>
      </c>
      <c r="AR91" s="416" t="s">
        <v>592</v>
      </c>
      <c r="AS91" s="416" t="s">
        <v>598</v>
      </c>
      <c r="AT91" s="416" t="s">
        <v>603</v>
      </c>
      <c r="AU91" s="416" t="s">
        <v>609</v>
      </c>
      <c r="AV91" s="416" t="s">
        <v>612</v>
      </c>
      <c r="AW91" s="416" t="s">
        <v>616</v>
      </c>
      <c r="AX91" s="416"/>
      <c r="AY91" s="41">
        <f>28000+1000+1000+1000+1000+1000+1000+1000+1000+1000</f>
        <v>37000</v>
      </c>
      <c r="AZ91" s="109">
        <v>1000</v>
      </c>
      <c r="BA91" s="316">
        <v>20265</v>
      </c>
      <c r="BB91" s="417" t="s">
        <v>599</v>
      </c>
    </row>
    <row r="92" spans="1:56" s="68" customFormat="1">
      <c r="A92" s="63" t="s">
        <v>162</v>
      </c>
      <c r="B92" s="288" t="s">
        <v>199</v>
      </c>
      <c r="C92" s="129" t="s">
        <v>189</v>
      </c>
      <c r="D92" s="129" t="s">
        <v>190</v>
      </c>
      <c r="E92" s="129" t="s">
        <v>191</v>
      </c>
      <c r="F92" s="129" t="s">
        <v>192</v>
      </c>
      <c r="G92" s="129" t="s">
        <v>193</v>
      </c>
      <c r="H92" s="129" t="s">
        <v>194</v>
      </c>
      <c r="I92" s="129" t="s">
        <v>177</v>
      </c>
      <c r="J92" s="129" t="s">
        <v>178</v>
      </c>
      <c r="K92" s="129" t="s">
        <v>179</v>
      </c>
      <c r="L92" s="129" t="s">
        <v>182</v>
      </c>
      <c r="M92" s="129" t="s">
        <v>183</v>
      </c>
      <c r="N92" s="129" t="s">
        <v>184</v>
      </c>
      <c r="O92" s="129" t="s">
        <v>185</v>
      </c>
      <c r="P92" s="129" t="s">
        <v>195</v>
      </c>
      <c r="Q92" s="129" t="s">
        <v>196</v>
      </c>
      <c r="R92" s="129" t="s">
        <v>197</v>
      </c>
      <c r="S92" s="129" t="s">
        <v>369</v>
      </c>
      <c r="T92" s="129" t="s">
        <v>372</v>
      </c>
      <c r="U92" s="129" t="s">
        <v>378</v>
      </c>
      <c r="V92" s="129" t="s">
        <v>379</v>
      </c>
      <c r="W92" s="129" t="s">
        <v>395</v>
      </c>
      <c r="X92" s="63" t="s">
        <v>411</v>
      </c>
      <c r="Y92" s="63" t="s">
        <v>419</v>
      </c>
      <c r="Z92" s="63" t="s">
        <v>432</v>
      </c>
      <c r="AA92" s="63" t="s">
        <v>444</v>
      </c>
      <c r="AB92" s="63" t="s">
        <v>451</v>
      </c>
      <c r="AC92" s="63" t="s">
        <v>457</v>
      </c>
      <c r="AD92" s="63" t="s">
        <v>467</v>
      </c>
      <c r="AE92" s="129" t="s">
        <v>477</v>
      </c>
      <c r="AF92" s="129" t="s">
        <v>481</v>
      </c>
      <c r="AG92" s="129" t="s">
        <v>485</v>
      </c>
      <c r="AH92" s="63" t="s">
        <v>494</v>
      </c>
      <c r="AI92" s="129" t="s">
        <v>503</v>
      </c>
      <c r="AJ92" s="129" t="s">
        <v>516</v>
      </c>
      <c r="AK92" s="129" t="s">
        <v>526</v>
      </c>
      <c r="AL92" s="129" t="s">
        <v>533</v>
      </c>
      <c r="AM92" s="129" t="s">
        <v>534</v>
      </c>
      <c r="AN92" s="129" t="s">
        <v>542</v>
      </c>
      <c r="AO92" s="495" t="s">
        <v>550</v>
      </c>
      <c r="AP92" s="495" t="s">
        <v>580</v>
      </c>
      <c r="AQ92" s="495"/>
      <c r="AR92" s="495"/>
      <c r="AS92" s="495"/>
      <c r="AT92" s="495"/>
      <c r="AU92" s="495"/>
      <c r="AV92" s="495"/>
      <c r="AW92" s="495"/>
      <c r="AX92" s="495"/>
      <c r="AY92" s="65">
        <f>12500+500+500+500+500+500+500+500+500+500+500+500+500+500+500+500</f>
        <v>20000</v>
      </c>
      <c r="AZ92" s="63" t="s">
        <v>257</v>
      </c>
      <c r="BA92" s="63" t="s">
        <v>618</v>
      </c>
      <c r="BB92" s="66"/>
    </row>
    <row r="93" spans="1:56" s="54" customFormat="1" ht="23.4">
      <c r="A93" s="52" t="s">
        <v>373</v>
      </c>
      <c r="B93" s="128" t="s">
        <v>590</v>
      </c>
      <c r="C93" s="416" t="s">
        <v>598</v>
      </c>
      <c r="D93" s="416" t="s">
        <v>603</v>
      </c>
      <c r="E93" s="625" t="s">
        <v>613</v>
      </c>
      <c r="F93" s="626"/>
      <c r="G93" s="626"/>
      <c r="H93" s="626"/>
      <c r="I93" s="626"/>
      <c r="J93" s="626"/>
      <c r="K93" s="626"/>
      <c r="L93" s="626"/>
      <c r="M93" s="626"/>
      <c r="N93" s="626"/>
      <c r="O93" s="626"/>
      <c r="P93" s="626"/>
      <c r="Q93" s="626"/>
      <c r="R93" s="626"/>
      <c r="S93" s="626"/>
      <c r="T93" s="626"/>
      <c r="U93" s="626"/>
      <c r="V93" s="626"/>
      <c r="W93" s="626"/>
      <c r="X93" s="626"/>
      <c r="Y93" s="626"/>
      <c r="Z93" s="626"/>
      <c r="AA93" s="626"/>
      <c r="AB93" s="626"/>
      <c r="AC93" s="626"/>
      <c r="AD93" s="626"/>
      <c r="AE93" s="626"/>
      <c r="AF93" s="626"/>
      <c r="AG93" s="626"/>
      <c r="AH93" s="626"/>
      <c r="AI93" s="626"/>
      <c r="AJ93" s="626"/>
      <c r="AK93" s="626"/>
      <c r="AL93" s="626"/>
      <c r="AM93" s="626"/>
      <c r="AN93" s="626"/>
      <c r="AO93" s="626"/>
      <c r="AP93" s="626"/>
      <c r="AQ93" s="626"/>
      <c r="AR93" s="626"/>
      <c r="AS93" s="626"/>
      <c r="AT93" s="626"/>
      <c r="AU93" s="627"/>
      <c r="AV93" s="437"/>
      <c r="AW93" s="456"/>
      <c r="AX93" s="485"/>
      <c r="AY93" s="126">
        <f>500+500</f>
        <v>1000</v>
      </c>
      <c r="AZ93" s="137">
        <v>500</v>
      </c>
      <c r="BA93" s="316">
        <v>19809</v>
      </c>
      <c r="BB93" s="53" t="s">
        <v>614</v>
      </c>
      <c r="BC93" s="53"/>
      <c r="BD93" s="53"/>
    </row>
    <row r="94" spans="1:56" s="54" customFormat="1" ht="23.4">
      <c r="A94" s="52" t="s">
        <v>186</v>
      </c>
      <c r="B94" s="128" t="s">
        <v>438</v>
      </c>
      <c r="C94" s="52" t="s">
        <v>432</v>
      </c>
      <c r="D94" s="52" t="s">
        <v>444</v>
      </c>
      <c r="E94" s="52" t="s">
        <v>451</v>
      </c>
      <c r="F94" s="52" t="s">
        <v>457</v>
      </c>
      <c r="G94" s="52" t="s">
        <v>467</v>
      </c>
      <c r="H94" s="125" t="s">
        <v>477</v>
      </c>
      <c r="I94" s="125" t="s">
        <v>481</v>
      </c>
      <c r="J94" s="125" t="s">
        <v>485</v>
      </c>
      <c r="K94" s="125" t="s">
        <v>494</v>
      </c>
      <c r="L94" s="125" t="s">
        <v>503</v>
      </c>
      <c r="M94" s="125" t="s">
        <v>516</v>
      </c>
      <c r="N94" s="125" t="s">
        <v>526</v>
      </c>
      <c r="O94" s="125" t="s">
        <v>533</v>
      </c>
      <c r="P94" s="125" t="s">
        <v>534</v>
      </c>
      <c r="Q94" s="125" t="s">
        <v>542</v>
      </c>
      <c r="R94" s="416" t="s">
        <v>550</v>
      </c>
      <c r="S94" s="416" t="s">
        <v>580</v>
      </c>
      <c r="T94" s="416" t="s">
        <v>587</v>
      </c>
      <c r="U94" s="416" t="s">
        <v>592</v>
      </c>
      <c r="V94" s="416" t="s">
        <v>598</v>
      </c>
      <c r="W94" s="622" t="s">
        <v>605</v>
      </c>
      <c r="X94" s="623"/>
      <c r="Y94" s="623"/>
      <c r="Z94" s="623"/>
      <c r="AA94" s="623"/>
      <c r="AB94" s="623"/>
      <c r="AC94" s="623"/>
      <c r="AD94" s="623"/>
      <c r="AE94" s="623"/>
      <c r="AF94" s="623"/>
      <c r="AG94" s="623"/>
      <c r="AH94" s="623"/>
      <c r="AI94" s="623"/>
      <c r="AJ94" s="623"/>
      <c r="AK94" s="623"/>
      <c r="AL94" s="623"/>
      <c r="AM94" s="623"/>
      <c r="AN94" s="623"/>
      <c r="AO94" s="623"/>
      <c r="AP94" s="623"/>
      <c r="AQ94" s="623"/>
      <c r="AR94" s="623"/>
      <c r="AS94" s="623"/>
      <c r="AT94" s="624"/>
      <c r="AU94" s="429"/>
      <c r="AV94" s="438"/>
      <c r="AW94" s="458"/>
      <c r="AX94" s="487"/>
      <c r="AY94" s="126">
        <f>1000+500+500+500+500+500+500+500+500+500+500+500+500+500+500+500+500+500+500</f>
        <v>10000</v>
      </c>
      <c r="AZ94" s="137">
        <v>500</v>
      </c>
      <c r="BA94" s="52" t="s">
        <v>610</v>
      </c>
      <c r="BB94" s="53"/>
    </row>
    <row r="95" spans="1:56" s="69" customFormat="1">
      <c r="A95" s="52" t="s">
        <v>401</v>
      </c>
      <c r="B95" s="143" t="s">
        <v>482</v>
      </c>
      <c r="C95" s="125" t="s">
        <v>163</v>
      </c>
      <c r="D95" s="125" t="s">
        <v>115</v>
      </c>
      <c r="E95" s="125" t="s">
        <v>116</v>
      </c>
      <c r="F95" s="125" t="s">
        <v>145</v>
      </c>
      <c r="G95" s="125" t="s">
        <v>146</v>
      </c>
      <c r="H95" s="125" t="s">
        <v>147</v>
      </c>
      <c r="I95" s="125" t="s">
        <v>148</v>
      </c>
      <c r="J95" s="125" t="s">
        <v>149</v>
      </c>
      <c r="K95" s="125" t="s">
        <v>150</v>
      </c>
      <c r="L95" s="125" t="s">
        <v>151</v>
      </c>
      <c r="M95" s="125" t="s">
        <v>152</v>
      </c>
      <c r="N95" s="125" t="s">
        <v>153</v>
      </c>
      <c r="O95" s="125" t="s">
        <v>156</v>
      </c>
      <c r="P95" s="125" t="s">
        <v>157</v>
      </c>
      <c r="Q95" s="125" t="s">
        <v>158</v>
      </c>
      <c r="R95" s="125" t="s">
        <v>159</v>
      </c>
      <c r="S95" s="125" t="s">
        <v>160</v>
      </c>
      <c r="T95" s="125" t="s">
        <v>164</v>
      </c>
      <c r="U95" s="125" t="s">
        <v>165</v>
      </c>
      <c r="V95" s="125" t="s">
        <v>166</v>
      </c>
      <c r="W95" s="125" t="s">
        <v>395</v>
      </c>
      <c r="X95" s="52" t="s">
        <v>411</v>
      </c>
      <c r="Y95" s="125" t="s">
        <v>419</v>
      </c>
      <c r="Z95" s="125" t="s">
        <v>432</v>
      </c>
      <c r="AA95" s="125" t="s">
        <v>444</v>
      </c>
      <c r="AB95" s="125" t="s">
        <v>451</v>
      </c>
      <c r="AC95" s="125" t="s">
        <v>457</v>
      </c>
      <c r="AD95" s="125" t="s">
        <v>467</v>
      </c>
      <c r="AE95" s="125" t="s">
        <v>477</v>
      </c>
      <c r="AF95" s="125" t="s">
        <v>481</v>
      </c>
      <c r="AG95" s="125" t="s">
        <v>485</v>
      </c>
      <c r="AH95" s="125" t="s">
        <v>494</v>
      </c>
      <c r="AI95" s="125" t="s">
        <v>503</v>
      </c>
      <c r="AJ95" s="125" t="s">
        <v>516</v>
      </c>
      <c r="AK95" s="125" t="s">
        <v>526</v>
      </c>
      <c r="AL95" s="125" t="s">
        <v>533</v>
      </c>
      <c r="AM95" s="125" t="s">
        <v>534</v>
      </c>
      <c r="AN95" s="616" t="s">
        <v>604</v>
      </c>
      <c r="AO95" s="617"/>
      <c r="AP95" s="617"/>
      <c r="AQ95" s="617"/>
      <c r="AR95" s="617"/>
      <c r="AS95" s="617"/>
      <c r="AT95" s="618"/>
      <c r="AU95" s="445"/>
      <c r="AV95" s="445"/>
      <c r="AW95" s="457"/>
      <c r="AX95" s="486"/>
      <c r="AY95" s="126">
        <f>13500+700+700+700+500+500+500+500+500+500+500+500+400</f>
        <v>20000</v>
      </c>
      <c r="AZ95" s="52" t="s">
        <v>257</v>
      </c>
      <c r="BA95" s="52" t="s">
        <v>610</v>
      </c>
      <c r="BB95" s="72" t="s">
        <v>478</v>
      </c>
    </row>
    <row r="96" spans="1:56" s="54" customFormat="1">
      <c r="A96" s="52" t="s">
        <v>171</v>
      </c>
      <c r="B96" s="145" t="s">
        <v>386</v>
      </c>
      <c r="C96" s="125" t="s">
        <v>387</v>
      </c>
      <c r="D96" s="125" t="s">
        <v>389</v>
      </c>
      <c r="E96" s="125" t="s">
        <v>392</v>
      </c>
      <c r="F96" s="52" t="s">
        <v>411</v>
      </c>
      <c r="G96" s="52" t="s">
        <v>419</v>
      </c>
      <c r="H96" s="52" t="s">
        <v>432</v>
      </c>
      <c r="I96" s="52" t="s">
        <v>444</v>
      </c>
      <c r="J96" s="52" t="s">
        <v>451</v>
      </c>
      <c r="K96" s="52" t="s">
        <v>457</v>
      </c>
      <c r="L96" s="52" t="s">
        <v>467</v>
      </c>
      <c r="M96" s="125" t="s">
        <v>477</v>
      </c>
      <c r="N96" s="125" t="s">
        <v>481</v>
      </c>
      <c r="O96" s="125" t="s">
        <v>485</v>
      </c>
      <c r="P96" s="125" t="s">
        <v>494</v>
      </c>
      <c r="Q96" s="125" t="s">
        <v>503</v>
      </c>
      <c r="R96" s="125" t="s">
        <v>516</v>
      </c>
      <c r="S96" s="125" t="s">
        <v>526</v>
      </c>
      <c r="T96" s="125" t="s">
        <v>533</v>
      </c>
      <c r="U96" s="125" t="s">
        <v>534</v>
      </c>
      <c r="V96" s="125" t="s">
        <v>542</v>
      </c>
      <c r="W96" s="416" t="s">
        <v>550</v>
      </c>
      <c r="X96" s="416" t="s">
        <v>580</v>
      </c>
      <c r="Y96" s="416" t="s">
        <v>587</v>
      </c>
      <c r="Z96" s="416" t="s">
        <v>592</v>
      </c>
      <c r="AA96" s="416" t="s">
        <v>598</v>
      </c>
      <c r="AB96" s="622" t="s">
        <v>604</v>
      </c>
      <c r="AC96" s="623"/>
      <c r="AD96" s="623"/>
      <c r="AE96" s="623"/>
      <c r="AF96" s="623"/>
      <c r="AG96" s="623"/>
      <c r="AH96" s="623"/>
      <c r="AI96" s="623"/>
      <c r="AJ96" s="623"/>
      <c r="AK96" s="623"/>
      <c r="AL96" s="623"/>
      <c r="AM96" s="623"/>
      <c r="AN96" s="623"/>
      <c r="AO96" s="623"/>
      <c r="AP96" s="623"/>
      <c r="AQ96" s="623"/>
      <c r="AR96" s="623"/>
      <c r="AS96" s="623"/>
      <c r="AT96" s="624"/>
      <c r="AU96" s="429"/>
      <c r="AV96" s="438"/>
      <c r="AW96" s="458"/>
      <c r="AX96" s="487"/>
      <c r="AY96" s="159">
        <f>3500+500+500+500+500+500+500+500+500+500+500+500+500+500+500+500+500+500+500</f>
        <v>12500</v>
      </c>
      <c r="AZ96" s="52" t="s">
        <v>257</v>
      </c>
      <c r="BA96" s="52" t="s">
        <v>610</v>
      </c>
      <c r="BB96" s="53"/>
    </row>
    <row r="97" spans="1:57" s="42" customFormat="1">
      <c r="A97" s="340">
        <v>20</v>
      </c>
      <c r="B97" s="346" t="s">
        <v>543</v>
      </c>
      <c r="C97" s="344" t="s">
        <v>197</v>
      </c>
      <c r="D97" s="344" t="s">
        <v>369</v>
      </c>
      <c r="E97" s="344" t="s">
        <v>372</v>
      </c>
      <c r="F97" s="344" t="s">
        <v>378</v>
      </c>
      <c r="G97" s="344" t="s">
        <v>379</v>
      </c>
      <c r="H97" s="344" t="s">
        <v>387</v>
      </c>
      <c r="I97" s="344" t="s">
        <v>389</v>
      </c>
      <c r="J97" s="344" t="s">
        <v>392</v>
      </c>
      <c r="K97" s="344" t="s">
        <v>411</v>
      </c>
      <c r="L97" s="344" t="s">
        <v>419</v>
      </c>
      <c r="M97" s="344" t="s">
        <v>432</v>
      </c>
      <c r="N97" s="344" t="s">
        <v>444</v>
      </c>
      <c r="O97" s="344" t="s">
        <v>451</v>
      </c>
      <c r="P97" s="344" t="s">
        <v>457</v>
      </c>
      <c r="Q97" s="344" t="s">
        <v>467</v>
      </c>
      <c r="R97" s="344" t="s">
        <v>477</v>
      </c>
      <c r="S97" s="344" t="s">
        <v>481</v>
      </c>
      <c r="T97" s="344" t="s">
        <v>485</v>
      </c>
      <c r="U97" s="344" t="s">
        <v>494</v>
      </c>
      <c r="V97" s="344" t="s">
        <v>503</v>
      </c>
      <c r="W97" s="344" t="s">
        <v>516</v>
      </c>
      <c r="X97" s="344" t="s">
        <v>526</v>
      </c>
      <c r="Y97" s="344" t="s">
        <v>533</v>
      </c>
      <c r="Z97" s="344" t="s">
        <v>534</v>
      </c>
      <c r="AA97" s="344" t="s">
        <v>542</v>
      </c>
      <c r="AB97" s="341" t="s">
        <v>550</v>
      </c>
      <c r="AC97" s="341" t="s">
        <v>580</v>
      </c>
      <c r="AD97" s="341" t="s">
        <v>587</v>
      </c>
      <c r="AE97" s="341" t="s">
        <v>592</v>
      </c>
      <c r="AF97" s="625" t="s">
        <v>595</v>
      </c>
      <c r="AG97" s="626"/>
      <c r="AH97" s="626"/>
      <c r="AI97" s="626"/>
      <c r="AJ97" s="626"/>
      <c r="AK97" s="626"/>
      <c r="AL97" s="626"/>
      <c r="AM97" s="626"/>
      <c r="AN97" s="626"/>
      <c r="AO97" s="626"/>
      <c r="AP97" s="626"/>
      <c r="AQ97" s="626"/>
      <c r="AR97" s="627"/>
      <c r="AS97" s="406"/>
      <c r="AT97" s="426"/>
      <c r="AU97" s="436"/>
      <c r="AV97" s="437"/>
      <c r="AW97" s="456"/>
      <c r="AX97" s="485"/>
      <c r="AY97" s="41">
        <f>12500+500+500+500+500</f>
        <v>14500</v>
      </c>
      <c r="AZ97" s="109">
        <v>500</v>
      </c>
      <c r="BA97" s="343"/>
      <c r="BB97" s="342" t="s">
        <v>548</v>
      </c>
    </row>
    <row r="98" spans="1:57" s="402" customFormat="1" ht="23.4">
      <c r="A98" s="396" t="s">
        <v>186</v>
      </c>
      <c r="B98" s="397" t="s">
        <v>439</v>
      </c>
      <c r="C98" s="396" t="s">
        <v>432</v>
      </c>
      <c r="D98" s="396" t="s">
        <v>444</v>
      </c>
      <c r="E98" s="396" t="s">
        <v>451</v>
      </c>
      <c r="F98" s="396" t="s">
        <v>457</v>
      </c>
      <c r="G98" s="396" t="s">
        <v>467</v>
      </c>
      <c r="H98" s="398" t="s">
        <v>477</v>
      </c>
      <c r="I98" s="398" t="s">
        <v>481</v>
      </c>
      <c r="J98" s="398" t="s">
        <v>485</v>
      </c>
      <c r="K98" s="398" t="s">
        <v>494</v>
      </c>
      <c r="L98" s="398" t="s">
        <v>503</v>
      </c>
      <c r="M98" s="398" t="s">
        <v>516</v>
      </c>
      <c r="N98" s="398" t="s">
        <v>526</v>
      </c>
      <c r="O98" s="398" t="s">
        <v>533</v>
      </c>
      <c r="P98" s="398" t="s">
        <v>534</v>
      </c>
      <c r="Q98" s="398" t="s">
        <v>542</v>
      </c>
      <c r="R98" s="344" t="s">
        <v>550</v>
      </c>
      <c r="S98" s="344" t="s">
        <v>580</v>
      </c>
      <c r="T98" s="344" t="s">
        <v>587</v>
      </c>
      <c r="U98" s="403" t="s">
        <v>593</v>
      </c>
      <c r="V98" s="399"/>
      <c r="W98" s="399"/>
      <c r="X98" s="399"/>
      <c r="Y98" s="399"/>
      <c r="Z98" s="399"/>
      <c r="AA98" s="399"/>
      <c r="AB98" s="399"/>
      <c r="AC98" s="399"/>
      <c r="AD98" s="399"/>
      <c r="AE98" s="399"/>
      <c r="AF98" s="399"/>
      <c r="AG98" s="399"/>
      <c r="AH98" s="399"/>
      <c r="AI98" s="399"/>
      <c r="AJ98" s="399"/>
      <c r="AK98" s="399"/>
      <c r="AL98" s="399"/>
      <c r="AM98" s="399"/>
      <c r="AN98" s="399"/>
      <c r="AO98" s="399"/>
      <c r="AP98" s="399"/>
      <c r="AQ98" s="399"/>
      <c r="AR98" s="399"/>
      <c r="AS98" s="399"/>
      <c r="AT98" s="399"/>
      <c r="AU98" s="399"/>
      <c r="AV98" s="399"/>
      <c r="AW98" s="399"/>
      <c r="AX98" s="399"/>
      <c r="AY98" s="400">
        <f>1000+500+500+500+500+500+500+500+500+700+700+700+700+700+700+700+700</f>
        <v>10600</v>
      </c>
      <c r="AZ98" s="399">
        <v>700</v>
      </c>
      <c r="BA98" s="399"/>
      <c r="BB98" s="401" t="s">
        <v>518</v>
      </c>
    </row>
    <row r="99" spans="1:57" s="54" customFormat="1" ht="23.4">
      <c r="A99" s="52" t="s">
        <v>210</v>
      </c>
      <c r="B99" s="128" t="s">
        <v>537</v>
      </c>
      <c r="C99" s="125" t="s">
        <v>534</v>
      </c>
      <c r="D99" s="125" t="s">
        <v>542</v>
      </c>
      <c r="E99" s="137"/>
      <c r="F99" s="137"/>
      <c r="G99" s="137"/>
      <c r="H99" s="137"/>
      <c r="I99" s="137"/>
      <c r="J99" s="622" t="s">
        <v>553</v>
      </c>
      <c r="K99" s="623"/>
      <c r="L99" s="623"/>
      <c r="M99" s="623"/>
      <c r="N99" s="623"/>
      <c r="O99" s="623"/>
      <c r="P99" s="623"/>
      <c r="Q99" s="623"/>
      <c r="R99" s="623"/>
      <c r="S99" s="623"/>
      <c r="T99" s="623"/>
      <c r="U99" s="623"/>
      <c r="V99" s="623"/>
      <c r="W99" s="623"/>
      <c r="X99" s="623"/>
      <c r="Y99" s="623"/>
      <c r="Z99" s="623"/>
      <c r="AA99" s="623"/>
      <c r="AB99" s="623"/>
      <c r="AC99" s="623"/>
      <c r="AD99" s="623"/>
      <c r="AE99" s="623"/>
      <c r="AF99" s="623"/>
      <c r="AG99" s="623"/>
      <c r="AH99" s="623"/>
      <c r="AI99" s="623"/>
      <c r="AJ99" s="623"/>
      <c r="AK99" s="623"/>
      <c r="AL99" s="623"/>
      <c r="AM99" s="623"/>
      <c r="AN99" s="623"/>
      <c r="AO99" s="623"/>
      <c r="AP99" s="624"/>
      <c r="AQ99" s="372"/>
      <c r="AR99" s="389"/>
      <c r="AS99" s="407"/>
      <c r="AT99" s="419"/>
      <c r="AU99" s="429"/>
      <c r="AV99" s="438"/>
      <c r="AW99" s="458"/>
      <c r="AX99" s="487"/>
      <c r="AY99" s="126">
        <f>500+500</f>
        <v>1000</v>
      </c>
      <c r="AZ99" s="137">
        <v>500</v>
      </c>
      <c r="BA99" s="316">
        <v>19992</v>
      </c>
      <c r="BB99" s="53"/>
    </row>
    <row r="100" spans="1:57" s="54" customFormat="1" ht="23.4">
      <c r="A100" s="52" t="s">
        <v>211</v>
      </c>
      <c r="B100" s="128" t="s">
        <v>538</v>
      </c>
      <c r="C100" s="125" t="s">
        <v>542</v>
      </c>
      <c r="D100" s="125"/>
      <c r="E100" s="125"/>
      <c r="F100" s="125"/>
      <c r="G100" s="125"/>
      <c r="H100" s="125"/>
      <c r="I100" s="125"/>
      <c r="J100" s="622" t="s">
        <v>554</v>
      </c>
      <c r="K100" s="623"/>
      <c r="L100" s="623"/>
      <c r="M100" s="623"/>
      <c r="N100" s="623"/>
      <c r="O100" s="623"/>
      <c r="P100" s="623"/>
      <c r="Q100" s="623"/>
      <c r="R100" s="623"/>
      <c r="S100" s="623"/>
      <c r="T100" s="623"/>
      <c r="U100" s="623"/>
      <c r="V100" s="623"/>
      <c r="W100" s="623"/>
      <c r="X100" s="623"/>
      <c r="Y100" s="623"/>
      <c r="Z100" s="623"/>
      <c r="AA100" s="623"/>
      <c r="AB100" s="623"/>
      <c r="AC100" s="623"/>
      <c r="AD100" s="623"/>
      <c r="AE100" s="623"/>
      <c r="AF100" s="623"/>
      <c r="AG100" s="623"/>
      <c r="AH100" s="623"/>
      <c r="AI100" s="623"/>
      <c r="AJ100" s="623"/>
      <c r="AK100" s="623"/>
      <c r="AL100" s="623"/>
      <c r="AM100" s="623"/>
      <c r="AN100" s="623"/>
      <c r="AO100" s="623"/>
      <c r="AP100" s="624"/>
      <c r="AQ100" s="372"/>
      <c r="AR100" s="389"/>
      <c r="AS100" s="407"/>
      <c r="AT100" s="419"/>
      <c r="AU100" s="429"/>
      <c r="AV100" s="438"/>
      <c r="AW100" s="458"/>
      <c r="AX100" s="487"/>
      <c r="AY100" s="126">
        <v>500</v>
      </c>
      <c r="AZ100" s="137">
        <v>500</v>
      </c>
      <c r="BA100" s="316">
        <v>19992</v>
      </c>
      <c r="BB100" s="53" t="s">
        <v>581</v>
      </c>
    </row>
    <row r="101" spans="1:57" s="54" customFormat="1" ht="23.4">
      <c r="A101" s="52" t="s">
        <v>373</v>
      </c>
      <c r="B101" s="128" t="s">
        <v>447</v>
      </c>
      <c r="C101" s="125" t="s">
        <v>542</v>
      </c>
      <c r="D101" s="125"/>
      <c r="E101" s="125"/>
      <c r="F101" s="125"/>
      <c r="G101" s="125"/>
      <c r="H101" s="125"/>
      <c r="I101" s="125"/>
      <c r="J101" s="622" t="s">
        <v>555</v>
      </c>
      <c r="K101" s="623"/>
      <c r="L101" s="623"/>
      <c r="M101" s="623"/>
      <c r="N101" s="623"/>
      <c r="O101" s="623"/>
      <c r="P101" s="623"/>
      <c r="Q101" s="623"/>
      <c r="R101" s="623"/>
      <c r="S101" s="623"/>
      <c r="T101" s="623"/>
      <c r="U101" s="623"/>
      <c r="V101" s="623"/>
      <c r="W101" s="623"/>
      <c r="X101" s="623"/>
      <c r="Y101" s="623"/>
      <c r="Z101" s="623"/>
      <c r="AA101" s="623"/>
      <c r="AB101" s="623"/>
      <c r="AC101" s="623"/>
      <c r="AD101" s="623"/>
      <c r="AE101" s="623"/>
      <c r="AF101" s="623"/>
      <c r="AG101" s="623"/>
      <c r="AH101" s="623"/>
      <c r="AI101" s="623"/>
      <c r="AJ101" s="623"/>
      <c r="AK101" s="623"/>
      <c r="AL101" s="623"/>
      <c r="AM101" s="623"/>
      <c r="AN101" s="623"/>
      <c r="AO101" s="623"/>
      <c r="AP101" s="624"/>
      <c r="AQ101" s="372"/>
      <c r="AR101" s="389"/>
      <c r="AS101" s="407"/>
      <c r="AT101" s="419"/>
      <c r="AU101" s="429"/>
      <c r="AV101" s="438"/>
      <c r="AW101" s="458"/>
      <c r="AX101" s="487"/>
      <c r="AY101" s="126">
        <v>500</v>
      </c>
      <c r="AZ101" s="137">
        <v>500</v>
      </c>
      <c r="BA101" s="316">
        <v>19992</v>
      </c>
      <c r="BB101" s="53" t="s">
        <v>581</v>
      </c>
    </row>
    <row r="102" spans="1:57" s="54" customFormat="1" ht="23.4">
      <c r="A102" s="52" t="s">
        <v>205</v>
      </c>
      <c r="B102" s="128" t="s">
        <v>500</v>
      </c>
      <c r="C102" s="125" t="s">
        <v>494</v>
      </c>
      <c r="D102" s="125" t="s">
        <v>503</v>
      </c>
      <c r="E102" s="125" t="s">
        <v>516</v>
      </c>
      <c r="F102" s="125" t="s">
        <v>526</v>
      </c>
      <c r="G102" s="125" t="s">
        <v>533</v>
      </c>
      <c r="H102" s="125" t="s">
        <v>534</v>
      </c>
      <c r="I102" s="125" t="s">
        <v>542</v>
      </c>
      <c r="J102" s="622" t="s">
        <v>552</v>
      </c>
      <c r="K102" s="623"/>
      <c r="L102" s="623"/>
      <c r="M102" s="623"/>
      <c r="N102" s="623"/>
      <c r="O102" s="623"/>
      <c r="P102" s="623"/>
      <c r="Q102" s="623"/>
      <c r="R102" s="623"/>
      <c r="S102" s="623"/>
      <c r="T102" s="623"/>
      <c r="U102" s="623"/>
      <c r="V102" s="623"/>
      <c r="W102" s="623"/>
      <c r="X102" s="623"/>
      <c r="Y102" s="623"/>
      <c r="Z102" s="623"/>
      <c r="AA102" s="623"/>
      <c r="AB102" s="623"/>
      <c r="AC102" s="623"/>
      <c r="AD102" s="623"/>
      <c r="AE102" s="623"/>
      <c r="AF102" s="623"/>
      <c r="AG102" s="623"/>
      <c r="AH102" s="623"/>
      <c r="AI102" s="623"/>
      <c r="AJ102" s="623"/>
      <c r="AK102" s="623"/>
      <c r="AL102" s="623"/>
      <c r="AM102" s="623"/>
      <c r="AN102" s="623"/>
      <c r="AO102" s="623"/>
      <c r="AP102" s="624"/>
      <c r="AQ102" s="372"/>
      <c r="AR102" s="389"/>
      <c r="AS102" s="407"/>
      <c r="AT102" s="419"/>
      <c r="AU102" s="429"/>
      <c r="AV102" s="438"/>
      <c r="AW102" s="458"/>
      <c r="AX102" s="487"/>
      <c r="AY102" s="126">
        <f>500+500+500+500+500+500+500</f>
        <v>3500</v>
      </c>
      <c r="AZ102" s="137">
        <v>500</v>
      </c>
      <c r="BA102" s="316">
        <v>19992</v>
      </c>
      <c r="BB102" s="53"/>
    </row>
    <row r="103" spans="1:57" s="54" customFormat="1" ht="23.4">
      <c r="A103" s="52" t="s">
        <v>373</v>
      </c>
      <c r="B103" s="128" t="s">
        <v>523</v>
      </c>
      <c r="C103" s="125" t="s">
        <v>533</v>
      </c>
      <c r="D103" s="622" t="s">
        <v>536</v>
      </c>
      <c r="E103" s="623"/>
      <c r="F103" s="623"/>
      <c r="G103" s="623"/>
      <c r="H103" s="623"/>
      <c r="I103" s="623"/>
      <c r="J103" s="623"/>
      <c r="K103" s="623"/>
      <c r="L103" s="623"/>
      <c r="M103" s="623"/>
      <c r="N103" s="623"/>
      <c r="O103" s="623"/>
      <c r="P103" s="623"/>
      <c r="Q103" s="623"/>
      <c r="R103" s="623"/>
      <c r="S103" s="623"/>
      <c r="T103" s="623"/>
      <c r="U103" s="623"/>
      <c r="V103" s="623"/>
      <c r="W103" s="623"/>
      <c r="X103" s="623"/>
      <c r="Y103" s="623"/>
      <c r="Z103" s="623"/>
      <c r="AA103" s="623"/>
      <c r="AB103" s="623"/>
      <c r="AC103" s="623"/>
      <c r="AD103" s="623"/>
      <c r="AE103" s="623"/>
      <c r="AF103" s="623"/>
      <c r="AG103" s="623"/>
      <c r="AH103" s="623"/>
      <c r="AI103" s="623"/>
      <c r="AJ103" s="623"/>
      <c r="AK103" s="623"/>
      <c r="AL103" s="623"/>
      <c r="AM103" s="623"/>
      <c r="AN103" s="624"/>
      <c r="AO103" s="318"/>
      <c r="AP103" s="327"/>
      <c r="AQ103" s="372"/>
      <c r="AR103" s="389"/>
      <c r="AS103" s="407"/>
      <c r="AT103" s="419"/>
      <c r="AU103" s="429"/>
      <c r="AV103" s="438"/>
      <c r="AW103" s="458"/>
      <c r="AX103" s="487"/>
      <c r="AY103" s="126">
        <v>500</v>
      </c>
      <c r="AZ103" s="137">
        <v>500</v>
      </c>
      <c r="BA103" s="316">
        <v>19930</v>
      </c>
      <c r="BB103" s="53"/>
    </row>
    <row r="104" spans="1:57" s="54" customFormat="1" ht="23.4">
      <c r="A104" s="52" t="s">
        <v>208</v>
      </c>
      <c r="B104" s="128" t="s">
        <v>506</v>
      </c>
      <c r="C104" s="125" t="s">
        <v>516</v>
      </c>
      <c r="D104" s="125" t="s">
        <v>526</v>
      </c>
      <c r="E104" s="125" t="s">
        <v>533</v>
      </c>
      <c r="F104" s="622" t="s">
        <v>535</v>
      </c>
      <c r="G104" s="623"/>
      <c r="H104" s="623"/>
      <c r="I104" s="623"/>
      <c r="J104" s="623"/>
      <c r="K104" s="623"/>
      <c r="L104" s="623"/>
      <c r="M104" s="623"/>
      <c r="N104" s="623"/>
      <c r="O104" s="623"/>
      <c r="P104" s="623"/>
      <c r="Q104" s="623"/>
      <c r="R104" s="623"/>
      <c r="S104" s="623"/>
      <c r="T104" s="623"/>
      <c r="U104" s="623"/>
      <c r="V104" s="623"/>
      <c r="W104" s="623"/>
      <c r="X104" s="623"/>
      <c r="Y104" s="623"/>
      <c r="Z104" s="623"/>
      <c r="AA104" s="623"/>
      <c r="AB104" s="623"/>
      <c r="AC104" s="623"/>
      <c r="AD104" s="623"/>
      <c r="AE104" s="623"/>
      <c r="AF104" s="623"/>
      <c r="AG104" s="623"/>
      <c r="AH104" s="623"/>
      <c r="AI104" s="623"/>
      <c r="AJ104" s="623"/>
      <c r="AK104" s="623"/>
      <c r="AL104" s="623"/>
      <c r="AM104" s="623"/>
      <c r="AN104" s="624"/>
      <c r="AO104" s="318"/>
      <c r="AP104" s="327"/>
      <c r="AQ104" s="372"/>
      <c r="AR104" s="389"/>
      <c r="AS104" s="407"/>
      <c r="AT104" s="419"/>
      <c r="AU104" s="429"/>
      <c r="AV104" s="438"/>
      <c r="AW104" s="458"/>
      <c r="AX104" s="487"/>
      <c r="AY104" s="126">
        <f>500+500+500</f>
        <v>1500</v>
      </c>
      <c r="AZ104" s="137">
        <v>500</v>
      </c>
      <c r="BA104" s="316">
        <v>19930</v>
      </c>
      <c r="BB104" s="326" t="s">
        <v>540</v>
      </c>
      <c r="BC104" s="164"/>
      <c r="BD104" s="164"/>
      <c r="BE104" s="164"/>
    </row>
    <row r="105" spans="1:57" s="54" customFormat="1" ht="23.4">
      <c r="A105" s="52" t="s">
        <v>209</v>
      </c>
      <c r="B105" s="128" t="s">
        <v>507</v>
      </c>
      <c r="C105" s="125" t="s">
        <v>516</v>
      </c>
      <c r="D105" s="125" t="s">
        <v>526</v>
      </c>
      <c r="E105" s="125" t="s">
        <v>533</v>
      </c>
      <c r="F105" s="622" t="s">
        <v>536</v>
      </c>
      <c r="G105" s="623"/>
      <c r="H105" s="623"/>
      <c r="I105" s="623"/>
      <c r="J105" s="623"/>
      <c r="K105" s="623"/>
      <c r="L105" s="623"/>
      <c r="M105" s="623"/>
      <c r="N105" s="623"/>
      <c r="O105" s="623"/>
      <c r="P105" s="623"/>
      <c r="Q105" s="623"/>
      <c r="R105" s="623"/>
      <c r="S105" s="623"/>
      <c r="T105" s="623"/>
      <c r="U105" s="623"/>
      <c r="V105" s="623"/>
      <c r="W105" s="623"/>
      <c r="X105" s="623"/>
      <c r="Y105" s="623"/>
      <c r="Z105" s="623"/>
      <c r="AA105" s="623"/>
      <c r="AB105" s="623"/>
      <c r="AC105" s="623"/>
      <c r="AD105" s="623"/>
      <c r="AE105" s="623"/>
      <c r="AF105" s="623"/>
      <c r="AG105" s="623"/>
      <c r="AH105" s="623"/>
      <c r="AI105" s="623"/>
      <c r="AJ105" s="623"/>
      <c r="AK105" s="623"/>
      <c r="AL105" s="623"/>
      <c r="AM105" s="623"/>
      <c r="AN105" s="624"/>
      <c r="AO105" s="318"/>
      <c r="AP105" s="327"/>
      <c r="AQ105" s="372"/>
      <c r="AR105" s="389"/>
      <c r="AS105" s="407"/>
      <c r="AT105" s="419"/>
      <c r="AU105" s="429"/>
      <c r="AV105" s="438"/>
      <c r="AW105" s="458"/>
      <c r="AX105" s="487"/>
      <c r="AY105" s="126">
        <f>500+500+500</f>
        <v>1500</v>
      </c>
      <c r="AZ105" s="137">
        <v>500</v>
      </c>
      <c r="BA105" s="316">
        <v>19930</v>
      </c>
      <c r="BB105" s="53"/>
    </row>
    <row r="106" spans="1:57" s="62" customFormat="1" ht="23.4">
      <c r="A106" s="58" t="s">
        <v>383</v>
      </c>
      <c r="B106" s="335" t="s">
        <v>521</v>
      </c>
      <c r="C106" s="336" t="s">
        <v>138</v>
      </c>
      <c r="D106" s="336" t="s">
        <v>139</v>
      </c>
      <c r="E106" s="336" t="s">
        <v>140</v>
      </c>
      <c r="F106" s="336" t="s">
        <v>141</v>
      </c>
      <c r="G106" s="336" t="s">
        <v>142</v>
      </c>
      <c r="H106" s="336" t="s">
        <v>118</v>
      </c>
      <c r="I106" s="336" t="s">
        <v>119</v>
      </c>
      <c r="J106" s="336" t="s">
        <v>120</v>
      </c>
      <c r="K106" s="336" t="s">
        <v>121</v>
      </c>
      <c r="L106" s="336" t="s">
        <v>122</v>
      </c>
      <c r="M106" s="336" t="s">
        <v>123</v>
      </c>
      <c r="N106" s="336" t="s">
        <v>124</v>
      </c>
      <c r="O106" s="336" t="s">
        <v>125</v>
      </c>
      <c r="P106" s="336" t="s">
        <v>126</v>
      </c>
      <c r="Q106" s="336" t="s">
        <v>127</v>
      </c>
      <c r="R106" s="336" t="s">
        <v>128</v>
      </c>
      <c r="S106" s="336" t="s">
        <v>129</v>
      </c>
      <c r="T106" s="336" t="s">
        <v>130</v>
      </c>
      <c r="U106" s="336" t="s">
        <v>131</v>
      </c>
      <c r="V106" s="336" t="s">
        <v>132</v>
      </c>
      <c r="W106" s="336" t="s">
        <v>395</v>
      </c>
      <c r="X106" s="336" t="s">
        <v>411</v>
      </c>
      <c r="Y106" s="336" t="s">
        <v>419</v>
      </c>
      <c r="Z106" s="336" t="s">
        <v>432</v>
      </c>
      <c r="AA106" s="336" t="s">
        <v>444</v>
      </c>
      <c r="AB106" s="336" t="s">
        <v>451</v>
      </c>
      <c r="AC106" s="336" t="s">
        <v>457</v>
      </c>
      <c r="AD106" s="336" t="s">
        <v>467</v>
      </c>
      <c r="AE106" s="336" t="s">
        <v>477</v>
      </c>
      <c r="AF106" s="336" t="s">
        <v>481</v>
      </c>
      <c r="AG106" s="336" t="s">
        <v>485</v>
      </c>
      <c r="AH106" s="336" t="s">
        <v>494</v>
      </c>
      <c r="AI106" s="336" t="s">
        <v>503</v>
      </c>
      <c r="AJ106" s="336" t="s">
        <v>530</v>
      </c>
      <c r="AK106" s="336" t="s">
        <v>531</v>
      </c>
      <c r="AL106" s="287" t="s">
        <v>533</v>
      </c>
      <c r="AM106" s="287" t="s">
        <v>534</v>
      </c>
      <c r="AN106" s="287" t="s">
        <v>542</v>
      </c>
      <c r="AO106" s="337"/>
      <c r="AP106" s="337"/>
      <c r="AQ106" s="337"/>
      <c r="AR106" s="337"/>
      <c r="AS106" s="337"/>
      <c r="AT106" s="337"/>
      <c r="AU106" s="337"/>
      <c r="AV106" s="337"/>
      <c r="AW106" s="337"/>
      <c r="AX106" s="337"/>
      <c r="AY106" s="60">
        <f>20500+700+700+700</f>
        <v>22600</v>
      </c>
      <c r="AZ106" s="58" t="s">
        <v>529</v>
      </c>
      <c r="BA106" s="58"/>
      <c r="BB106" s="338" t="s">
        <v>532</v>
      </c>
      <c r="BE106" s="339" t="s">
        <v>547</v>
      </c>
    </row>
    <row r="107" spans="1:57" s="54" customFormat="1" ht="23.4">
      <c r="A107" s="52" t="s">
        <v>211</v>
      </c>
      <c r="B107" s="128" t="s">
        <v>509</v>
      </c>
      <c r="C107" s="125" t="s">
        <v>526</v>
      </c>
      <c r="D107" s="125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26">
        <v>500</v>
      </c>
      <c r="AZ107" s="137">
        <v>500</v>
      </c>
      <c r="BA107" s="316">
        <v>19900</v>
      </c>
      <c r="BB107" s="53"/>
    </row>
    <row r="108" spans="1:57" s="54" customFormat="1" ht="23.4">
      <c r="A108" s="52" t="s">
        <v>373</v>
      </c>
      <c r="B108" s="128" t="s">
        <v>510</v>
      </c>
      <c r="C108" s="125" t="s">
        <v>526</v>
      </c>
      <c r="D108" s="125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26">
        <v>500</v>
      </c>
      <c r="AZ108" s="137">
        <v>500</v>
      </c>
      <c r="BA108" s="316">
        <v>19900</v>
      </c>
      <c r="BB108" s="53"/>
    </row>
    <row r="109" spans="1:57" s="54" customFormat="1" ht="23.4">
      <c r="A109" s="52" t="s">
        <v>517</v>
      </c>
      <c r="B109" s="128" t="s">
        <v>511</v>
      </c>
      <c r="C109" s="125" t="s">
        <v>526</v>
      </c>
      <c r="D109" s="125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26">
        <v>500</v>
      </c>
      <c r="AZ109" s="137">
        <v>500</v>
      </c>
      <c r="BA109" s="316">
        <v>19900</v>
      </c>
      <c r="BB109" s="53"/>
    </row>
    <row r="110" spans="1:57" s="54" customFormat="1" ht="23.4">
      <c r="A110" s="52" t="s">
        <v>203</v>
      </c>
      <c r="B110" s="128" t="s">
        <v>469</v>
      </c>
      <c r="C110" s="52" t="s">
        <v>467</v>
      </c>
      <c r="D110" s="125" t="s">
        <v>477</v>
      </c>
      <c r="E110" s="125" t="s">
        <v>481</v>
      </c>
      <c r="F110" s="125" t="s">
        <v>485</v>
      </c>
      <c r="G110" s="125" t="s">
        <v>494</v>
      </c>
      <c r="H110" s="125" t="s">
        <v>503</v>
      </c>
      <c r="I110" s="622" t="s">
        <v>514</v>
      </c>
      <c r="J110" s="623"/>
      <c r="K110" s="623"/>
      <c r="L110" s="623"/>
      <c r="M110" s="623"/>
      <c r="N110" s="623"/>
      <c r="O110" s="623"/>
      <c r="P110" s="623"/>
      <c r="Q110" s="623"/>
      <c r="R110" s="623"/>
      <c r="S110" s="623"/>
      <c r="T110" s="623"/>
      <c r="U110" s="623"/>
      <c r="V110" s="623"/>
      <c r="W110" s="623"/>
      <c r="X110" s="623"/>
      <c r="Y110" s="623"/>
      <c r="Z110" s="623"/>
      <c r="AA110" s="623"/>
      <c r="AB110" s="623"/>
      <c r="AC110" s="623"/>
      <c r="AD110" s="623"/>
      <c r="AE110" s="623"/>
      <c r="AF110" s="623"/>
      <c r="AG110" s="623"/>
      <c r="AH110" s="623"/>
      <c r="AI110" s="623"/>
      <c r="AJ110" s="623"/>
      <c r="AK110" s="624"/>
      <c r="AL110" s="290"/>
      <c r="AM110" s="300"/>
      <c r="AN110" s="300"/>
      <c r="AO110" s="318"/>
      <c r="AP110" s="327"/>
      <c r="AQ110" s="372"/>
      <c r="AR110" s="389"/>
      <c r="AS110" s="407"/>
      <c r="AT110" s="419"/>
      <c r="AU110" s="429"/>
      <c r="AV110" s="438"/>
      <c r="AW110" s="458"/>
      <c r="AX110" s="487"/>
      <c r="AY110" s="126">
        <f>500+500+500+500+500+500</f>
        <v>3000</v>
      </c>
      <c r="AZ110" s="137">
        <v>500</v>
      </c>
      <c r="BA110" s="52" t="s">
        <v>520</v>
      </c>
      <c r="BB110" s="53"/>
    </row>
    <row r="111" spans="1:57" s="54" customFormat="1">
      <c r="A111" s="52" t="s">
        <v>204</v>
      </c>
      <c r="B111" s="145" t="s">
        <v>474</v>
      </c>
      <c r="C111" s="125" t="s">
        <v>477</v>
      </c>
      <c r="D111" s="125" t="s">
        <v>481</v>
      </c>
      <c r="E111" s="125" t="s">
        <v>485</v>
      </c>
      <c r="F111" s="125" t="s">
        <v>494</v>
      </c>
      <c r="G111" s="125" t="s">
        <v>503</v>
      </c>
      <c r="H111" s="622" t="s">
        <v>515</v>
      </c>
      <c r="I111" s="623"/>
      <c r="J111" s="623"/>
      <c r="K111" s="623"/>
      <c r="L111" s="623"/>
      <c r="M111" s="623"/>
      <c r="N111" s="623"/>
      <c r="O111" s="623"/>
      <c r="P111" s="623"/>
      <c r="Q111" s="623"/>
      <c r="R111" s="623"/>
      <c r="S111" s="623"/>
      <c r="T111" s="623"/>
      <c r="U111" s="623"/>
      <c r="V111" s="623"/>
      <c r="W111" s="623"/>
      <c r="X111" s="623"/>
      <c r="Y111" s="623"/>
      <c r="Z111" s="623"/>
      <c r="AA111" s="623"/>
      <c r="AB111" s="623"/>
      <c r="AC111" s="623"/>
      <c r="AD111" s="623"/>
      <c r="AE111" s="623"/>
      <c r="AF111" s="623"/>
      <c r="AG111" s="623"/>
      <c r="AH111" s="623"/>
      <c r="AI111" s="623"/>
      <c r="AJ111" s="624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26">
        <f>500+500+500+500+500</f>
        <v>2500</v>
      </c>
      <c r="AZ111" s="137">
        <v>500</v>
      </c>
      <c r="BA111" s="52" t="s">
        <v>520</v>
      </c>
      <c r="BB111" s="53"/>
    </row>
    <row r="112" spans="1:57" s="54" customFormat="1">
      <c r="A112" s="52" t="s">
        <v>171</v>
      </c>
      <c r="B112" s="145" t="s">
        <v>376</v>
      </c>
      <c r="C112" s="125" t="s">
        <v>379</v>
      </c>
      <c r="D112" s="125" t="s">
        <v>387</v>
      </c>
      <c r="E112" s="125" t="s">
        <v>389</v>
      </c>
      <c r="F112" s="125" t="s">
        <v>392</v>
      </c>
      <c r="G112" s="52" t="s">
        <v>411</v>
      </c>
      <c r="H112" s="52" t="s">
        <v>419</v>
      </c>
      <c r="I112" s="52" t="s">
        <v>432</v>
      </c>
      <c r="J112" s="52" t="s">
        <v>444</v>
      </c>
      <c r="K112" s="52" t="s">
        <v>451</v>
      </c>
      <c r="L112" s="52" t="s">
        <v>457</v>
      </c>
      <c r="M112" s="52" t="s">
        <v>467</v>
      </c>
      <c r="N112" s="125" t="s">
        <v>477</v>
      </c>
      <c r="O112" s="125" t="s">
        <v>481</v>
      </c>
      <c r="P112" s="125" t="s">
        <v>485</v>
      </c>
      <c r="Q112" s="125" t="s">
        <v>494</v>
      </c>
      <c r="R112" s="125" t="s">
        <v>503</v>
      </c>
      <c r="S112" s="125" t="s">
        <v>516</v>
      </c>
      <c r="T112" s="643" t="s">
        <v>524</v>
      </c>
      <c r="U112" s="644"/>
      <c r="V112" s="644"/>
      <c r="W112" s="644"/>
      <c r="X112" s="644"/>
      <c r="Y112" s="644"/>
      <c r="Z112" s="644"/>
      <c r="AA112" s="644"/>
      <c r="AB112" s="644"/>
      <c r="AC112" s="644"/>
      <c r="AD112" s="644"/>
      <c r="AE112" s="644"/>
      <c r="AF112" s="644"/>
      <c r="AG112" s="644"/>
      <c r="AH112" s="644"/>
      <c r="AI112" s="644"/>
      <c r="AJ112" s="644"/>
      <c r="AK112" s="645"/>
      <c r="AL112" s="289"/>
      <c r="AM112" s="297"/>
      <c r="AN112" s="297"/>
      <c r="AO112" s="319"/>
      <c r="AP112" s="328"/>
      <c r="AQ112" s="373"/>
      <c r="AR112" s="388"/>
      <c r="AS112" s="408"/>
      <c r="AT112" s="418"/>
      <c r="AU112" s="430"/>
      <c r="AV112" s="439"/>
      <c r="AW112" s="459"/>
      <c r="AX112" s="488"/>
      <c r="AY112" s="126">
        <f>4000+500+500+500+500+500+500+500+500+500</f>
        <v>8500</v>
      </c>
      <c r="AZ112" s="52" t="s">
        <v>257</v>
      </c>
      <c r="BA112" s="52" t="s">
        <v>520</v>
      </c>
      <c r="BB112" s="53"/>
    </row>
    <row r="113" spans="1:54" s="66" customFormat="1">
      <c r="A113" s="63" t="s">
        <v>383</v>
      </c>
      <c r="B113" s="288" t="s">
        <v>30</v>
      </c>
      <c r="C113" s="129" t="s">
        <v>118</v>
      </c>
      <c r="D113" s="129" t="s">
        <v>119</v>
      </c>
      <c r="E113" s="129" t="s">
        <v>120</v>
      </c>
      <c r="F113" s="129" t="s">
        <v>121</v>
      </c>
      <c r="G113" s="129" t="s">
        <v>122</v>
      </c>
      <c r="H113" s="129" t="s">
        <v>123</v>
      </c>
      <c r="I113" s="129" t="s">
        <v>124</v>
      </c>
      <c r="J113" s="129" t="s">
        <v>125</v>
      </c>
      <c r="K113" s="129" t="s">
        <v>126</v>
      </c>
      <c r="L113" s="129" t="s">
        <v>127</v>
      </c>
      <c r="M113" s="129" t="s">
        <v>128</v>
      </c>
      <c r="N113" s="129" t="s">
        <v>129</v>
      </c>
      <c r="O113" s="129" t="s">
        <v>130</v>
      </c>
      <c r="P113" s="129" t="s">
        <v>131</v>
      </c>
      <c r="Q113" s="129" t="s">
        <v>132</v>
      </c>
      <c r="R113" s="129" t="s">
        <v>133</v>
      </c>
      <c r="S113" s="129" t="s">
        <v>134</v>
      </c>
      <c r="T113" s="129" t="s">
        <v>98</v>
      </c>
      <c r="U113" s="129" t="s">
        <v>99</v>
      </c>
      <c r="V113" s="129" t="s">
        <v>100</v>
      </c>
      <c r="W113" s="129" t="s">
        <v>395</v>
      </c>
      <c r="X113" s="129" t="s">
        <v>411</v>
      </c>
      <c r="Y113" s="129" t="s">
        <v>419</v>
      </c>
      <c r="Z113" s="129" t="s">
        <v>432</v>
      </c>
      <c r="AA113" s="129" t="s">
        <v>444</v>
      </c>
      <c r="AB113" s="129" t="s">
        <v>451</v>
      </c>
      <c r="AC113" s="129" t="s">
        <v>457</v>
      </c>
      <c r="AD113" s="129" t="s">
        <v>467</v>
      </c>
      <c r="AE113" s="129" t="s">
        <v>477</v>
      </c>
      <c r="AF113" s="129" t="s">
        <v>481</v>
      </c>
      <c r="AG113" s="129" t="s">
        <v>485</v>
      </c>
      <c r="AH113" s="129" t="s">
        <v>494</v>
      </c>
      <c r="AI113" s="129" t="s">
        <v>503</v>
      </c>
      <c r="AJ113" s="671" t="s">
        <v>519</v>
      </c>
      <c r="AK113" s="672"/>
      <c r="AL113" s="304"/>
      <c r="AM113" s="304"/>
      <c r="AN113" s="304"/>
      <c r="AO113" s="325"/>
      <c r="AP113" s="334"/>
      <c r="AQ113" s="379"/>
      <c r="AR113" s="391"/>
      <c r="AS113" s="414"/>
      <c r="AT113" s="421"/>
      <c r="AU113" s="428"/>
      <c r="AV113" s="444"/>
      <c r="AW113" s="460"/>
      <c r="AX113" s="489"/>
      <c r="AY113" s="65">
        <f>15000+1000+1000+1000+1000+1000+1000+1000+1000</f>
        <v>23000</v>
      </c>
      <c r="AZ113" s="63" t="s">
        <v>260</v>
      </c>
      <c r="BA113" s="63" t="s">
        <v>520</v>
      </c>
      <c r="BB113" s="66">
        <v>1000</v>
      </c>
    </row>
    <row r="114" spans="1:54" s="54" customFormat="1">
      <c r="A114" s="52" t="s">
        <v>205</v>
      </c>
      <c r="B114" s="145" t="s">
        <v>479</v>
      </c>
      <c r="C114" s="125" t="s">
        <v>481</v>
      </c>
      <c r="D114" s="125" t="s">
        <v>485</v>
      </c>
      <c r="E114" s="125" t="s">
        <v>494</v>
      </c>
      <c r="F114" s="622" t="s">
        <v>505</v>
      </c>
      <c r="G114" s="623"/>
      <c r="H114" s="623"/>
      <c r="I114" s="623"/>
      <c r="J114" s="623"/>
      <c r="K114" s="623"/>
      <c r="L114" s="623"/>
      <c r="M114" s="623"/>
      <c r="N114" s="623"/>
      <c r="O114" s="623"/>
      <c r="P114" s="623"/>
      <c r="Q114" s="623"/>
      <c r="R114" s="623"/>
      <c r="S114" s="623"/>
      <c r="T114" s="623"/>
      <c r="U114" s="623"/>
      <c r="V114" s="623"/>
      <c r="W114" s="623"/>
      <c r="X114" s="623"/>
      <c r="Y114" s="623"/>
      <c r="Z114" s="623"/>
      <c r="AA114" s="623"/>
      <c r="AB114" s="623"/>
      <c r="AC114" s="623"/>
      <c r="AD114" s="623"/>
      <c r="AE114" s="623"/>
      <c r="AF114" s="623"/>
      <c r="AG114" s="623"/>
      <c r="AH114" s="623"/>
      <c r="AI114" s="623"/>
      <c r="AJ114" s="624"/>
      <c r="AK114" s="283"/>
      <c r="AL114" s="290"/>
      <c r="AM114" s="300"/>
      <c r="AN114" s="300"/>
      <c r="AO114" s="318"/>
      <c r="AP114" s="327"/>
      <c r="AQ114" s="372"/>
      <c r="AR114" s="389"/>
      <c r="AS114" s="407"/>
      <c r="AT114" s="419"/>
      <c r="AU114" s="429"/>
      <c r="AV114" s="438"/>
      <c r="AW114" s="458"/>
      <c r="AX114" s="487"/>
      <c r="AY114" s="126">
        <f>500+500+500</f>
        <v>1500</v>
      </c>
      <c r="AZ114" s="137">
        <v>500</v>
      </c>
      <c r="BA114" s="52" t="s">
        <v>513</v>
      </c>
      <c r="BB114" s="53"/>
    </row>
    <row r="115" spans="1:54" s="54" customFormat="1">
      <c r="A115" s="52" t="s">
        <v>208</v>
      </c>
      <c r="B115" s="145" t="s">
        <v>475</v>
      </c>
      <c r="C115" s="125" t="s">
        <v>477</v>
      </c>
      <c r="D115" s="125" t="s">
        <v>481</v>
      </c>
      <c r="E115" s="125" t="s">
        <v>485</v>
      </c>
      <c r="F115" s="616" t="s">
        <v>499</v>
      </c>
      <c r="G115" s="617"/>
      <c r="H115" s="617"/>
      <c r="I115" s="617"/>
      <c r="J115" s="617"/>
      <c r="K115" s="617"/>
      <c r="L115" s="617"/>
      <c r="M115" s="617"/>
      <c r="N115" s="617"/>
      <c r="O115" s="617"/>
      <c r="P115" s="617"/>
      <c r="Q115" s="617"/>
      <c r="R115" s="617"/>
      <c r="S115" s="617"/>
      <c r="T115" s="617"/>
      <c r="U115" s="617"/>
      <c r="V115" s="617"/>
      <c r="W115" s="617"/>
      <c r="X115" s="617"/>
      <c r="Y115" s="617"/>
      <c r="Z115" s="617"/>
      <c r="AA115" s="617"/>
      <c r="AB115" s="617"/>
      <c r="AC115" s="617"/>
      <c r="AD115" s="617"/>
      <c r="AE115" s="617"/>
      <c r="AF115" s="617"/>
      <c r="AG115" s="617"/>
      <c r="AH115" s="617"/>
      <c r="AI115" s="618"/>
      <c r="AJ115" s="279"/>
      <c r="AK115" s="286"/>
      <c r="AL115" s="291"/>
      <c r="AM115" s="303"/>
      <c r="AN115" s="303"/>
      <c r="AO115" s="324"/>
      <c r="AP115" s="333"/>
      <c r="AQ115" s="378"/>
      <c r="AR115" s="390"/>
      <c r="AS115" s="413"/>
      <c r="AT115" s="420"/>
      <c r="AU115" s="431"/>
      <c r="AV115" s="445"/>
      <c r="AW115" s="457"/>
      <c r="AX115" s="486"/>
      <c r="AY115" s="126">
        <f>500+500+500</f>
        <v>1500</v>
      </c>
      <c r="AZ115" s="137">
        <v>500</v>
      </c>
      <c r="BA115" s="52" t="s">
        <v>504</v>
      </c>
      <c r="BB115" s="237" t="s">
        <v>487</v>
      </c>
    </row>
    <row r="116" spans="1:54" s="54" customFormat="1">
      <c r="A116" s="52" t="s">
        <v>186</v>
      </c>
      <c r="B116" s="124" t="s">
        <v>429</v>
      </c>
      <c r="C116" s="125" t="s">
        <v>424</v>
      </c>
      <c r="D116" s="125" t="s">
        <v>435</v>
      </c>
      <c r="E116" s="125" t="s">
        <v>445</v>
      </c>
      <c r="F116" s="125" t="s">
        <v>453</v>
      </c>
      <c r="G116" s="125" t="s">
        <v>459</v>
      </c>
      <c r="H116" s="125" t="s">
        <v>468</v>
      </c>
      <c r="I116" s="125" t="s">
        <v>477</v>
      </c>
      <c r="J116" s="125" t="s">
        <v>481</v>
      </c>
      <c r="K116" s="125" t="s">
        <v>485</v>
      </c>
      <c r="L116" s="622" t="s">
        <v>496</v>
      </c>
      <c r="M116" s="623"/>
      <c r="N116" s="623"/>
      <c r="O116" s="623"/>
      <c r="P116" s="623"/>
      <c r="Q116" s="623"/>
      <c r="R116" s="623"/>
      <c r="S116" s="623"/>
      <c r="T116" s="623"/>
      <c r="U116" s="623"/>
      <c r="V116" s="623"/>
      <c r="W116" s="623"/>
      <c r="X116" s="623"/>
      <c r="Y116" s="623"/>
      <c r="Z116" s="623"/>
      <c r="AA116" s="623"/>
      <c r="AB116" s="623"/>
      <c r="AC116" s="623"/>
      <c r="AD116" s="623"/>
      <c r="AE116" s="623"/>
      <c r="AF116" s="623"/>
      <c r="AG116" s="623"/>
      <c r="AH116" s="623"/>
      <c r="AI116" s="624"/>
      <c r="AJ116" s="276"/>
      <c r="AK116" s="283"/>
      <c r="AL116" s="290"/>
      <c r="AM116" s="300"/>
      <c r="AN116" s="300"/>
      <c r="AO116" s="318"/>
      <c r="AP116" s="327"/>
      <c r="AQ116" s="372"/>
      <c r="AR116" s="389"/>
      <c r="AS116" s="407"/>
      <c r="AT116" s="419"/>
      <c r="AU116" s="429"/>
      <c r="AV116" s="438"/>
      <c r="AW116" s="458"/>
      <c r="AX116" s="487"/>
      <c r="AY116" s="126">
        <f>900+300+300+300+300+300+300</f>
        <v>2700</v>
      </c>
      <c r="AZ116" s="52" t="s">
        <v>404</v>
      </c>
      <c r="BA116" s="52" t="s">
        <v>504</v>
      </c>
      <c r="BB116" s="53"/>
    </row>
    <row r="117" spans="1:54" s="54" customFormat="1">
      <c r="A117" s="52" t="s">
        <v>169</v>
      </c>
      <c r="B117" s="145" t="s">
        <v>43</v>
      </c>
      <c r="C117" s="125" t="s">
        <v>195</v>
      </c>
      <c r="D117" s="125" t="s">
        <v>196</v>
      </c>
      <c r="E117" s="125" t="s">
        <v>197</v>
      </c>
      <c r="F117" s="125" t="s">
        <v>369</v>
      </c>
      <c r="G117" s="125" t="s">
        <v>372</v>
      </c>
      <c r="H117" s="125" t="s">
        <v>378</v>
      </c>
      <c r="I117" s="125" t="s">
        <v>379</v>
      </c>
      <c r="J117" s="125" t="s">
        <v>387</v>
      </c>
      <c r="K117" s="125" t="s">
        <v>389</v>
      </c>
      <c r="L117" s="125" t="s">
        <v>392</v>
      </c>
      <c r="M117" s="52" t="s">
        <v>411</v>
      </c>
      <c r="N117" s="52" t="s">
        <v>419</v>
      </c>
      <c r="O117" s="52" t="s">
        <v>432</v>
      </c>
      <c r="P117" s="52" t="s">
        <v>444</v>
      </c>
      <c r="Q117" s="52" t="s">
        <v>451</v>
      </c>
      <c r="R117" s="52" t="s">
        <v>457</v>
      </c>
      <c r="S117" s="52" t="s">
        <v>467</v>
      </c>
      <c r="T117" s="125" t="s">
        <v>477</v>
      </c>
      <c r="U117" s="125" t="s">
        <v>481</v>
      </c>
      <c r="V117" s="125" t="s">
        <v>485</v>
      </c>
      <c r="W117" s="643" t="s">
        <v>495</v>
      </c>
      <c r="X117" s="644"/>
      <c r="Y117" s="644"/>
      <c r="Z117" s="644"/>
      <c r="AA117" s="644"/>
      <c r="AB117" s="644"/>
      <c r="AC117" s="644"/>
      <c r="AD117" s="644"/>
      <c r="AE117" s="644"/>
      <c r="AF117" s="644"/>
      <c r="AG117" s="644"/>
      <c r="AH117" s="644"/>
      <c r="AI117" s="645"/>
      <c r="AJ117" s="273"/>
      <c r="AK117" s="280"/>
      <c r="AL117" s="289"/>
      <c r="AM117" s="297"/>
      <c r="AN117" s="297"/>
      <c r="AO117" s="319"/>
      <c r="AP117" s="328"/>
      <c r="AQ117" s="373"/>
      <c r="AR117" s="388"/>
      <c r="AS117" s="408"/>
      <c r="AT117" s="418"/>
      <c r="AU117" s="430"/>
      <c r="AV117" s="439"/>
      <c r="AW117" s="459"/>
      <c r="AX117" s="488"/>
      <c r="AY117" s="126">
        <f>7000+500+500+500+500+500+500</f>
        <v>10000</v>
      </c>
      <c r="AZ117" s="52" t="s">
        <v>257</v>
      </c>
      <c r="BA117" s="52" t="s">
        <v>504</v>
      </c>
      <c r="BB117" s="53"/>
    </row>
    <row r="118" spans="1:54" s="54" customFormat="1" ht="23.4">
      <c r="A118" s="52" t="s">
        <v>206</v>
      </c>
      <c r="B118" s="128" t="s">
        <v>461</v>
      </c>
      <c r="C118" s="52" t="s">
        <v>467</v>
      </c>
      <c r="D118" s="125" t="s">
        <v>477</v>
      </c>
      <c r="E118" s="622" t="s">
        <v>498</v>
      </c>
      <c r="F118" s="623"/>
      <c r="G118" s="623"/>
      <c r="H118" s="623"/>
      <c r="I118" s="623"/>
      <c r="J118" s="623"/>
      <c r="K118" s="623"/>
      <c r="L118" s="623"/>
      <c r="M118" s="623"/>
      <c r="N118" s="623"/>
      <c r="O118" s="623"/>
      <c r="P118" s="623"/>
      <c r="Q118" s="623"/>
      <c r="R118" s="623"/>
      <c r="S118" s="623"/>
      <c r="T118" s="623"/>
      <c r="U118" s="623"/>
      <c r="V118" s="623"/>
      <c r="W118" s="623"/>
      <c r="X118" s="623"/>
      <c r="Y118" s="623"/>
      <c r="Z118" s="623"/>
      <c r="AA118" s="623"/>
      <c r="AB118" s="623"/>
      <c r="AC118" s="623"/>
      <c r="AD118" s="623"/>
      <c r="AE118" s="623"/>
      <c r="AF118" s="623"/>
      <c r="AG118" s="624"/>
      <c r="AH118" s="230"/>
      <c r="AI118" s="266"/>
      <c r="AJ118" s="276"/>
      <c r="AK118" s="283"/>
      <c r="AL118" s="290"/>
      <c r="AM118" s="300"/>
      <c r="AN118" s="300"/>
      <c r="AO118" s="318"/>
      <c r="AP118" s="327"/>
      <c r="AQ118" s="372"/>
      <c r="AR118" s="389"/>
      <c r="AS118" s="407"/>
      <c r="AT118" s="419"/>
      <c r="AU118" s="429"/>
      <c r="AV118" s="438"/>
      <c r="AW118" s="458"/>
      <c r="AX118" s="487"/>
      <c r="AY118" s="126">
        <f>500+500</f>
        <v>1000</v>
      </c>
      <c r="AZ118" s="137">
        <v>500</v>
      </c>
      <c r="BA118" s="52" t="s">
        <v>497</v>
      </c>
      <c r="BB118" s="237" t="s">
        <v>487</v>
      </c>
    </row>
    <row r="119" spans="1:54" s="164" customFormat="1">
      <c r="A119" s="162" t="s">
        <v>209</v>
      </c>
      <c r="B119" s="238" t="s">
        <v>388</v>
      </c>
      <c r="C119" s="162" t="s">
        <v>467</v>
      </c>
      <c r="D119" s="161" t="s">
        <v>477</v>
      </c>
      <c r="E119" s="161" t="s">
        <v>481</v>
      </c>
      <c r="F119" s="654" t="s">
        <v>473</v>
      </c>
      <c r="G119" s="655"/>
      <c r="H119" s="655"/>
      <c r="I119" s="655"/>
      <c r="J119" s="655"/>
      <c r="K119" s="655"/>
      <c r="L119" s="655"/>
      <c r="M119" s="655"/>
      <c r="N119" s="655"/>
      <c r="O119" s="655"/>
      <c r="P119" s="655"/>
      <c r="Q119" s="655"/>
      <c r="R119" s="655"/>
      <c r="S119" s="655"/>
      <c r="T119" s="655"/>
      <c r="U119" s="655"/>
      <c r="V119" s="655"/>
      <c r="W119" s="655"/>
      <c r="X119" s="655"/>
      <c r="Y119" s="655"/>
      <c r="Z119" s="655"/>
      <c r="AA119" s="655"/>
      <c r="AB119" s="655"/>
      <c r="AC119" s="655"/>
      <c r="AD119" s="655"/>
      <c r="AE119" s="655"/>
      <c r="AF119" s="655"/>
      <c r="AG119" s="656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163">
        <f>500+500+500</f>
        <v>1500</v>
      </c>
      <c r="AZ119" s="227">
        <v>500</v>
      </c>
      <c r="BA119" s="236">
        <v>19718</v>
      </c>
      <c r="BB119" s="237" t="s">
        <v>487</v>
      </c>
    </row>
    <row r="120" spans="1:54" s="164" customFormat="1" ht="23.4">
      <c r="A120" s="162" t="s">
        <v>205</v>
      </c>
      <c r="B120" s="226" t="s">
        <v>447</v>
      </c>
      <c r="C120" s="162" t="s">
        <v>451</v>
      </c>
      <c r="D120" s="162" t="s">
        <v>457</v>
      </c>
      <c r="E120" s="162" t="s">
        <v>467</v>
      </c>
      <c r="F120" s="161" t="s">
        <v>477</v>
      </c>
      <c r="G120" s="654" t="s">
        <v>473</v>
      </c>
      <c r="H120" s="655"/>
      <c r="I120" s="655"/>
      <c r="J120" s="655"/>
      <c r="K120" s="655"/>
      <c r="L120" s="655"/>
      <c r="M120" s="655"/>
      <c r="N120" s="655"/>
      <c r="O120" s="655"/>
      <c r="P120" s="655"/>
      <c r="Q120" s="655"/>
      <c r="R120" s="655"/>
      <c r="S120" s="655"/>
      <c r="T120" s="655"/>
      <c r="U120" s="655"/>
      <c r="V120" s="655"/>
      <c r="W120" s="655"/>
      <c r="X120" s="655"/>
      <c r="Y120" s="655"/>
      <c r="Z120" s="655"/>
      <c r="AA120" s="655"/>
      <c r="AB120" s="655"/>
      <c r="AC120" s="655"/>
      <c r="AD120" s="655"/>
      <c r="AE120" s="655"/>
      <c r="AF120" s="655"/>
      <c r="AG120" s="656"/>
      <c r="AH120" s="235"/>
      <c r="AI120" s="267"/>
      <c r="AJ120" s="278"/>
      <c r="AK120" s="285"/>
      <c r="AL120" s="293"/>
      <c r="AM120" s="302"/>
      <c r="AN120" s="302"/>
      <c r="AO120" s="323"/>
      <c r="AP120" s="332"/>
      <c r="AQ120" s="377"/>
      <c r="AR120" s="393"/>
      <c r="AS120" s="412"/>
      <c r="AT120" s="423"/>
      <c r="AU120" s="433"/>
      <c r="AV120" s="443"/>
      <c r="AW120" s="462"/>
      <c r="AX120" s="491"/>
      <c r="AY120" s="163">
        <f>500+500+500+500</f>
        <v>2000</v>
      </c>
      <c r="AZ120" s="227">
        <v>500</v>
      </c>
      <c r="BA120" s="236">
        <v>19718</v>
      </c>
      <c r="BB120" s="237" t="s">
        <v>487</v>
      </c>
    </row>
    <row r="121" spans="1:54" s="54" customFormat="1" ht="23.4">
      <c r="A121" s="38" t="s">
        <v>186</v>
      </c>
      <c r="B121" s="128" t="s">
        <v>406</v>
      </c>
      <c r="C121" s="52" t="s">
        <v>411</v>
      </c>
      <c r="D121" s="52" t="s">
        <v>419</v>
      </c>
      <c r="E121" s="52" t="s">
        <v>432</v>
      </c>
      <c r="F121" s="52" t="s">
        <v>444</v>
      </c>
      <c r="G121" s="52" t="s">
        <v>451</v>
      </c>
      <c r="H121" s="52" t="s">
        <v>457</v>
      </c>
      <c r="I121" s="622" t="s">
        <v>462</v>
      </c>
      <c r="J121" s="623"/>
      <c r="K121" s="623"/>
      <c r="L121" s="623"/>
      <c r="M121" s="623"/>
      <c r="N121" s="623"/>
      <c r="O121" s="623"/>
      <c r="P121" s="623"/>
      <c r="Q121" s="623"/>
      <c r="R121" s="623"/>
      <c r="S121" s="623"/>
      <c r="T121" s="623"/>
      <c r="U121" s="623"/>
      <c r="V121" s="623"/>
      <c r="W121" s="623"/>
      <c r="X121" s="623"/>
      <c r="Y121" s="623"/>
      <c r="Z121" s="623"/>
      <c r="AA121" s="623"/>
      <c r="AB121" s="623"/>
      <c r="AC121" s="623"/>
      <c r="AD121" s="624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6">
        <f>2000+500+500</f>
        <v>3000</v>
      </c>
      <c r="AZ121" s="137">
        <v>500</v>
      </c>
      <c r="BA121" s="52" t="s">
        <v>472</v>
      </c>
      <c r="BB121" s="53"/>
    </row>
    <row r="122" spans="1:54" s="164" customFormat="1" ht="23.4">
      <c r="A122" s="160" t="s">
        <v>205</v>
      </c>
      <c r="B122" s="226" t="s">
        <v>440</v>
      </c>
      <c r="C122" s="162" t="s">
        <v>444</v>
      </c>
      <c r="D122" s="162" t="s">
        <v>451</v>
      </c>
      <c r="E122" s="162" t="s">
        <v>457</v>
      </c>
      <c r="F122" s="162" t="s">
        <v>467</v>
      </c>
      <c r="G122" s="654" t="s">
        <v>473</v>
      </c>
      <c r="H122" s="655"/>
      <c r="I122" s="655"/>
      <c r="J122" s="655"/>
      <c r="K122" s="655"/>
      <c r="L122" s="655"/>
      <c r="M122" s="655"/>
      <c r="N122" s="655"/>
      <c r="O122" s="655"/>
      <c r="P122" s="655"/>
      <c r="Q122" s="655"/>
      <c r="R122" s="655"/>
      <c r="S122" s="655"/>
      <c r="T122" s="655"/>
      <c r="U122" s="655"/>
      <c r="V122" s="655"/>
      <c r="W122" s="655"/>
      <c r="X122" s="655"/>
      <c r="Y122" s="655"/>
      <c r="Z122" s="655"/>
      <c r="AA122" s="655"/>
      <c r="AB122" s="655"/>
      <c r="AC122" s="655"/>
      <c r="AD122" s="655"/>
      <c r="AE122" s="656"/>
      <c r="AF122" s="229"/>
      <c r="AG122" s="229"/>
      <c r="AH122" s="229"/>
      <c r="AI122" s="267"/>
      <c r="AJ122" s="278"/>
      <c r="AK122" s="285"/>
      <c r="AL122" s="293"/>
      <c r="AM122" s="302"/>
      <c r="AN122" s="302"/>
      <c r="AO122" s="323"/>
      <c r="AP122" s="332"/>
      <c r="AQ122" s="377"/>
      <c r="AR122" s="393"/>
      <c r="AS122" s="412"/>
      <c r="AT122" s="423"/>
      <c r="AU122" s="433"/>
      <c r="AV122" s="443"/>
      <c r="AW122" s="462"/>
      <c r="AX122" s="491"/>
      <c r="AY122" s="163">
        <f>500+500+500+500</f>
        <v>2000</v>
      </c>
      <c r="AZ122" s="227">
        <v>500</v>
      </c>
      <c r="BA122" s="236">
        <v>19718</v>
      </c>
      <c r="BB122" s="237" t="s">
        <v>487</v>
      </c>
    </row>
    <row r="123" spans="1:54" ht="23.4">
      <c r="A123" s="52" t="s">
        <v>198</v>
      </c>
      <c r="B123" s="128" t="s">
        <v>407</v>
      </c>
      <c r="C123" s="52" t="s">
        <v>411</v>
      </c>
      <c r="D123" s="52" t="s">
        <v>419</v>
      </c>
      <c r="E123" s="52" t="s">
        <v>432</v>
      </c>
      <c r="F123" s="52" t="s">
        <v>444</v>
      </c>
      <c r="G123" s="52" t="s">
        <v>451</v>
      </c>
      <c r="H123" s="640" t="s">
        <v>463</v>
      </c>
      <c r="I123" s="641"/>
      <c r="J123" s="641"/>
      <c r="K123" s="641"/>
      <c r="L123" s="641"/>
      <c r="M123" s="641"/>
      <c r="N123" s="641"/>
      <c r="O123" s="641"/>
      <c r="P123" s="641"/>
      <c r="Q123" s="641"/>
      <c r="R123" s="641"/>
      <c r="S123" s="641"/>
      <c r="T123" s="641"/>
      <c r="U123" s="641"/>
      <c r="V123" s="641"/>
      <c r="W123" s="641"/>
      <c r="X123" s="641"/>
      <c r="Y123" s="641"/>
      <c r="Z123" s="641"/>
      <c r="AA123" s="641"/>
      <c r="AB123" s="641"/>
      <c r="AC123" s="641"/>
      <c r="AD123" s="642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136">
        <v>2500</v>
      </c>
      <c r="AZ123" s="137">
        <v>500</v>
      </c>
      <c r="BA123" s="52" t="s">
        <v>464</v>
      </c>
      <c r="BB123" s="53" t="s">
        <v>465</v>
      </c>
    </row>
    <row r="124" spans="1:54" s="54" customFormat="1" ht="23.25" customHeight="1">
      <c r="A124" s="52" t="s">
        <v>200</v>
      </c>
      <c r="B124" s="205" t="s">
        <v>390</v>
      </c>
      <c r="C124" s="52" t="s">
        <v>411</v>
      </c>
      <c r="D124" s="52" t="s">
        <v>419</v>
      </c>
      <c r="E124" s="52" t="s">
        <v>432</v>
      </c>
      <c r="F124" s="52" t="s">
        <v>444</v>
      </c>
      <c r="G124" s="640" t="s">
        <v>452</v>
      </c>
      <c r="H124" s="641"/>
      <c r="I124" s="641"/>
      <c r="J124" s="641"/>
      <c r="K124" s="641"/>
      <c r="L124" s="641"/>
      <c r="M124" s="641"/>
      <c r="N124" s="641"/>
      <c r="O124" s="641"/>
      <c r="P124" s="641"/>
      <c r="Q124" s="641"/>
      <c r="R124" s="641"/>
      <c r="S124" s="641"/>
      <c r="T124" s="641"/>
      <c r="U124" s="641"/>
      <c r="V124" s="641"/>
      <c r="W124" s="641"/>
      <c r="X124" s="641"/>
      <c r="Y124" s="641"/>
      <c r="Z124" s="641"/>
      <c r="AA124" s="641"/>
      <c r="AB124" s="641"/>
      <c r="AC124" s="642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136">
        <f>2000</f>
        <v>2000</v>
      </c>
      <c r="AZ124" s="137">
        <v>500</v>
      </c>
      <c r="BA124" s="52" t="s">
        <v>458</v>
      </c>
      <c r="BB124" s="53"/>
    </row>
    <row r="125" spans="1:54" s="48" customFormat="1" ht="23.25" customHeight="1">
      <c r="A125" s="38" t="s">
        <v>169</v>
      </c>
      <c r="B125" s="49" t="s">
        <v>207</v>
      </c>
      <c r="C125" s="44" t="s">
        <v>185</v>
      </c>
      <c r="D125" s="44" t="s">
        <v>195</v>
      </c>
      <c r="E125" s="44" t="s">
        <v>196</v>
      </c>
      <c r="F125" s="44" t="s">
        <v>197</v>
      </c>
      <c r="G125" s="44" t="s">
        <v>369</v>
      </c>
      <c r="H125" s="44" t="s">
        <v>372</v>
      </c>
      <c r="I125" s="44" t="s">
        <v>378</v>
      </c>
      <c r="J125" s="44" t="s">
        <v>379</v>
      </c>
      <c r="K125" s="44" t="s">
        <v>387</v>
      </c>
      <c r="L125" s="44" t="s">
        <v>389</v>
      </c>
      <c r="M125" s="44" t="s">
        <v>392</v>
      </c>
      <c r="N125" s="44" t="s">
        <v>412</v>
      </c>
      <c r="O125" s="44" t="s">
        <v>424</v>
      </c>
      <c r="P125" s="44" t="s">
        <v>435</v>
      </c>
      <c r="Q125" s="44" t="s">
        <v>445</v>
      </c>
      <c r="R125" s="668" t="s">
        <v>452</v>
      </c>
      <c r="S125" s="669"/>
      <c r="T125" s="669"/>
      <c r="U125" s="669"/>
      <c r="V125" s="669"/>
      <c r="W125" s="669"/>
      <c r="X125" s="669"/>
      <c r="Y125" s="669"/>
      <c r="Z125" s="669"/>
      <c r="AA125" s="669"/>
      <c r="AB125" s="669"/>
      <c r="AC125" s="670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46">
        <v>4500</v>
      </c>
      <c r="AZ125" s="45" t="s">
        <v>404</v>
      </c>
      <c r="BA125" s="45" t="s">
        <v>458</v>
      </c>
      <c r="BB125" s="47"/>
    </row>
    <row r="126" spans="1:54">
      <c r="A126" s="52" t="s">
        <v>198</v>
      </c>
      <c r="B126" s="145" t="s">
        <v>388</v>
      </c>
      <c r="C126" s="52" t="s">
        <v>389</v>
      </c>
      <c r="D126" s="52" t="s">
        <v>392</v>
      </c>
      <c r="E126" s="52" t="s">
        <v>411</v>
      </c>
      <c r="F126" s="52" t="s">
        <v>419</v>
      </c>
      <c r="G126" s="52" t="s">
        <v>432</v>
      </c>
      <c r="H126" s="622" t="s">
        <v>442</v>
      </c>
      <c r="I126" s="623"/>
      <c r="J126" s="623"/>
      <c r="K126" s="623"/>
      <c r="L126" s="623"/>
      <c r="M126" s="623"/>
      <c r="N126" s="623"/>
      <c r="O126" s="623"/>
      <c r="P126" s="623"/>
      <c r="Q126" s="623"/>
      <c r="R126" s="623"/>
      <c r="S126" s="623"/>
      <c r="T126" s="623"/>
      <c r="U126" s="623"/>
      <c r="V126" s="623"/>
      <c r="W126" s="623"/>
      <c r="X126" s="623"/>
      <c r="Y126" s="623"/>
      <c r="Z126" s="624"/>
      <c r="AA126" s="156"/>
      <c r="AB126" s="156"/>
      <c r="AC126" s="156"/>
      <c r="AD126" s="202"/>
      <c r="AE126" s="208"/>
      <c r="AF126" s="225"/>
      <c r="AG126" s="220"/>
      <c r="AH126" s="230"/>
      <c r="AI126" s="266"/>
      <c r="AJ126" s="276"/>
      <c r="AK126" s="283"/>
      <c r="AL126" s="290"/>
      <c r="AM126" s="300"/>
      <c r="AN126" s="300"/>
      <c r="AO126" s="318"/>
      <c r="AP126" s="327"/>
      <c r="AQ126" s="372"/>
      <c r="AR126" s="389"/>
      <c r="AS126" s="407"/>
      <c r="AT126" s="419"/>
      <c r="AU126" s="429"/>
      <c r="AV126" s="438"/>
      <c r="AW126" s="458"/>
      <c r="AX126" s="487"/>
      <c r="AY126" s="159">
        <v>2500</v>
      </c>
      <c r="AZ126" s="52" t="s">
        <v>257</v>
      </c>
      <c r="BA126" s="52"/>
    </row>
    <row r="127" spans="1:54" s="54" customFormat="1" ht="23.4">
      <c r="A127" s="38" t="s">
        <v>206</v>
      </c>
      <c r="B127" s="128" t="s">
        <v>425</v>
      </c>
      <c r="C127" s="52" t="s">
        <v>419</v>
      </c>
      <c r="D127" s="622" t="s">
        <v>436</v>
      </c>
      <c r="E127" s="623"/>
      <c r="F127" s="623"/>
      <c r="G127" s="623"/>
      <c r="H127" s="623"/>
      <c r="I127" s="623"/>
      <c r="J127" s="623"/>
      <c r="K127" s="623"/>
      <c r="L127" s="623"/>
      <c r="M127" s="623"/>
      <c r="N127" s="623"/>
      <c r="O127" s="623"/>
      <c r="P127" s="623"/>
      <c r="Q127" s="623"/>
      <c r="R127" s="623"/>
      <c r="S127" s="623"/>
      <c r="T127" s="623"/>
      <c r="U127" s="623"/>
      <c r="V127" s="623"/>
      <c r="W127" s="623"/>
      <c r="X127" s="623"/>
      <c r="Y127" s="623"/>
      <c r="Z127" s="624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6">
        <v>500</v>
      </c>
      <c r="AZ127" s="137">
        <v>500</v>
      </c>
      <c r="BA127" s="52" t="s">
        <v>441</v>
      </c>
      <c r="BB127" s="53"/>
    </row>
    <row r="128" spans="1:54" s="69" customFormat="1">
      <c r="A128" s="38" t="s">
        <v>384</v>
      </c>
      <c r="B128" s="124" t="s">
        <v>31</v>
      </c>
      <c r="C128" s="125" t="s">
        <v>135</v>
      </c>
      <c r="D128" s="125" t="s">
        <v>136</v>
      </c>
      <c r="E128" s="125" t="s">
        <v>137</v>
      </c>
      <c r="F128" s="125" t="s">
        <v>138</v>
      </c>
      <c r="G128" s="125" t="s">
        <v>139</v>
      </c>
      <c r="H128" s="125" t="s">
        <v>140</v>
      </c>
      <c r="I128" s="125" t="s">
        <v>141</v>
      </c>
      <c r="J128" s="125" t="s">
        <v>142</v>
      </c>
      <c r="K128" s="125" t="s">
        <v>118</v>
      </c>
      <c r="L128" s="125" t="s">
        <v>119</v>
      </c>
      <c r="M128" s="125" t="s">
        <v>120</v>
      </c>
      <c r="N128" s="125" t="s">
        <v>121</v>
      </c>
      <c r="O128" s="125" t="s">
        <v>122</v>
      </c>
      <c r="P128" s="125" t="s">
        <v>123</v>
      </c>
      <c r="Q128" s="125" t="s">
        <v>124</v>
      </c>
      <c r="R128" s="125" t="s">
        <v>125</v>
      </c>
      <c r="S128" s="125" t="s">
        <v>126</v>
      </c>
      <c r="T128" s="125" t="s">
        <v>127</v>
      </c>
      <c r="U128" s="125" t="s">
        <v>128</v>
      </c>
      <c r="V128" s="125" t="s">
        <v>129</v>
      </c>
      <c r="W128" s="125" t="s">
        <v>395</v>
      </c>
      <c r="X128" s="52" t="s">
        <v>411</v>
      </c>
      <c r="Y128" s="52" t="s">
        <v>419</v>
      </c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126">
        <v>11500</v>
      </c>
      <c r="AZ128" s="52" t="s">
        <v>257</v>
      </c>
      <c r="BA128" s="52" t="s">
        <v>441</v>
      </c>
      <c r="BB128" s="72" t="s">
        <v>433</v>
      </c>
    </row>
    <row r="129" spans="1:57" s="54" customFormat="1" ht="23.4">
      <c r="A129" s="38" t="s">
        <v>373</v>
      </c>
      <c r="B129" s="128" t="s">
        <v>427</v>
      </c>
      <c r="C129" s="52" t="s">
        <v>419</v>
      </c>
      <c r="D129" s="622" t="s">
        <v>437</v>
      </c>
      <c r="E129" s="623"/>
      <c r="F129" s="623"/>
      <c r="G129" s="623"/>
      <c r="H129" s="623"/>
      <c r="I129" s="623"/>
      <c r="J129" s="623"/>
      <c r="K129" s="623"/>
      <c r="L129" s="623"/>
      <c r="M129" s="623"/>
      <c r="N129" s="623"/>
      <c r="O129" s="623"/>
      <c r="P129" s="623"/>
      <c r="Q129" s="623"/>
      <c r="R129" s="623"/>
      <c r="S129" s="623"/>
      <c r="T129" s="623"/>
      <c r="U129" s="623"/>
      <c r="V129" s="623"/>
      <c r="W129" s="623"/>
      <c r="X129" s="623"/>
      <c r="Y129" s="623"/>
      <c r="Z129" s="624"/>
      <c r="AA129" s="156"/>
      <c r="AB129" s="156"/>
      <c r="AC129" s="156"/>
      <c r="AD129" s="202"/>
      <c r="AE129" s="208"/>
      <c r="AF129" s="225"/>
      <c r="AG129" s="220"/>
      <c r="AH129" s="230"/>
      <c r="AI129" s="266"/>
      <c r="AJ129" s="276"/>
      <c r="AK129" s="283"/>
      <c r="AL129" s="290"/>
      <c r="AM129" s="300"/>
      <c r="AN129" s="300"/>
      <c r="AO129" s="318"/>
      <c r="AP129" s="327"/>
      <c r="AQ129" s="372"/>
      <c r="AR129" s="389"/>
      <c r="AS129" s="407"/>
      <c r="AT129" s="419"/>
      <c r="AU129" s="429"/>
      <c r="AV129" s="438"/>
      <c r="AW129" s="458"/>
      <c r="AX129" s="487"/>
      <c r="AY129" s="126">
        <v>500</v>
      </c>
      <c r="AZ129" s="137">
        <v>500</v>
      </c>
      <c r="BA129" s="52" t="s">
        <v>434</v>
      </c>
      <c r="BB129" s="53"/>
    </row>
    <row r="130" spans="1:57" s="54" customFormat="1">
      <c r="A130" s="38" t="s">
        <v>171</v>
      </c>
      <c r="B130" s="143" t="s">
        <v>201</v>
      </c>
      <c r="C130" s="125" t="s">
        <v>193</v>
      </c>
      <c r="D130" s="125" t="s">
        <v>174</v>
      </c>
      <c r="E130" s="125" t="s">
        <v>177</v>
      </c>
      <c r="F130" s="125" t="s">
        <v>178</v>
      </c>
      <c r="G130" s="125" t="s">
        <v>179</v>
      </c>
      <c r="H130" s="125" t="s">
        <v>182</v>
      </c>
      <c r="I130" s="125" t="s">
        <v>183</v>
      </c>
      <c r="J130" s="125" t="s">
        <v>184</v>
      </c>
      <c r="K130" s="125" t="s">
        <v>185</v>
      </c>
      <c r="L130" s="125" t="s">
        <v>195</v>
      </c>
      <c r="M130" s="125" t="s">
        <v>196</v>
      </c>
      <c r="N130" s="125" t="s">
        <v>197</v>
      </c>
      <c r="O130" s="125" t="s">
        <v>369</v>
      </c>
      <c r="P130" s="125" t="s">
        <v>372</v>
      </c>
      <c r="Q130" s="125" t="s">
        <v>378</v>
      </c>
      <c r="R130" s="125" t="s">
        <v>379</v>
      </c>
      <c r="S130" s="125" t="s">
        <v>387</v>
      </c>
      <c r="T130" s="125" t="s">
        <v>389</v>
      </c>
      <c r="U130" s="125" t="s">
        <v>392</v>
      </c>
      <c r="V130" s="52" t="s">
        <v>411</v>
      </c>
      <c r="W130" s="622" t="s">
        <v>421</v>
      </c>
      <c r="X130" s="623"/>
      <c r="Y130" s="624"/>
      <c r="Z130" s="141"/>
      <c r="AA130" s="156"/>
      <c r="AB130" s="156"/>
      <c r="AC130" s="156"/>
      <c r="AD130" s="202"/>
      <c r="AE130" s="208"/>
      <c r="AF130" s="225"/>
      <c r="AG130" s="220"/>
      <c r="AH130" s="230"/>
      <c r="AI130" s="266"/>
      <c r="AJ130" s="276"/>
      <c r="AK130" s="283"/>
      <c r="AL130" s="290"/>
      <c r="AM130" s="300"/>
      <c r="AN130" s="300"/>
      <c r="AO130" s="318"/>
      <c r="AP130" s="327"/>
      <c r="AQ130" s="372"/>
      <c r="AR130" s="389"/>
      <c r="AS130" s="407"/>
      <c r="AT130" s="419"/>
      <c r="AU130" s="429"/>
      <c r="AV130" s="438"/>
      <c r="AW130" s="458"/>
      <c r="AX130" s="487"/>
      <c r="AY130" s="126">
        <v>10000</v>
      </c>
      <c r="AZ130" s="52" t="s">
        <v>257</v>
      </c>
      <c r="BA130" s="52" t="s">
        <v>434</v>
      </c>
      <c r="BB130" s="72"/>
    </row>
    <row r="131" spans="1:57">
      <c r="A131" s="38" t="s">
        <v>175</v>
      </c>
      <c r="B131" s="143" t="s">
        <v>38</v>
      </c>
      <c r="C131" s="125" t="s">
        <v>174</v>
      </c>
      <c r="D131" s="125" t="s">
        <v>177</v>
      </c>
      <c r="E131" s="125" t="s">
        <v>178</v>
      </c>
      <c r="F131" s="125" t="s">
        <v>179</v>
      </c>
      <c r="G131" s="125" t="s">
        <v>182</v>
      </c>
      <c r="H131" s="125" t="s">
        <v>183</v>
      </c>
      <c r="I131" s="125" t="s">
        <v>184</v>
      </c>
      <c r="J131" s="125" t="s">
        <v>185</v>
      </c>
      <c r="K131" s="125" t="s">
        <v>195</v>
      </c>
      <c r="L131" s="125" t="s">
        <v>196</v>
      </c>
      <c r="M131" s="125" t="s">
        <v>197</v>
      </c>
      <c r="N131" s="125" t="s">
        <v>369</v>
      </c>
      <c r="O131" s="125" t="s">
        <v>372</v>
      </c>
      <c r="P131" s="125" t="s">
        <v>378</v>
      </c>
      <c r="Q131" s="125" t="s">
        <v>379</v>
      </c>
      <c r="R131" s="125" t="s">
        <v>387</v>
      </c>
      <c r="S131" s="125" t="s">
        <v>389</v>
      </c>
      <c r="T131" s="125" t="s">
        <v>392</v>
      </c>
      <c r="U131" s="52" t="s">
        <v>411</v>
      </c>
      <c r="V131" s="622" t="s">
        <v>422</v>
      </c>
      <c r="W131" s="623"/>
      <c r="X131" s="623"/>
      <c r="Y131" s="624"/>
      <c r="Z131" s="141"/>
      <c r="AA131" s="156"/>
      <c r="AB131" s="156"/>
      <c r="AC131" s="156"/>
      <c r="AD131" s="202"/>
      <c r="AE131" s="208"/>
      <c r="AF131" s="225"/>
      <c r="AG131" s="220"/>
      <c r="AH131" s="230"/>
      <c r="AI131" s="266"/>
      <c r="AJ131" s="276"/>
      <c r="AK131" s="283"/>
      <c r="AL131" s="290"/>
      <c r="AM131" s="300"/>
      <c r="AN131" s="300"/>
      <c r="AO131" s="318"/>
      <c r="AP131" s="327"/>
      <c r="AQ131" s="372"/>
      <c r="AR131" s="389"/>
      <c r="AS131" s="407"/>
      <c r="AT131" s="419"/>
      <c r="AU131" s="429"/>
      <c r="AV131" s="438"/>
      <c r="AW131" s="458"/>
      <c r="AX131" s="487"/>
      <c r="AY131" s="126">
        <v>9500</v>
      </c>
      <c r="AZ131" s="52" t="s">
        <v>257</v>
      </c>
      <c r="BA131" s="52" t="s">
        <v>434</v>
      </c>
      <c r="BB131" s="72"/>
    </row>
    <row r="132" spans="1:57" s="54" customFormat="1">
      <c r="A132" s="38" t="s">
        <v>180</v>
      </c>
      <c r="B132" s="144" t="s">
        <v>40</v>
      </c>
      <c r="C132" s="125" t="s">
        <v>178</v>
      </c>
      <c r="D132" s="125" t="s">
        <v>179</v>
      </c>
      <c r="E132" s="125" t="s">
        <v>182</v>
      </c>
      <c r="F132" s="125" t="s">
        <v>183</v>
      </c>
      <c r="G132" s="125" t="s">
        <v>184</v>
      </c>
      <c r="H132" s="125" t="s">
        <v>185</v>
      </c>
      <c r="I132" s="125" t="s">
        <v>195</v>
      </c>
      <c r="J132" s="125" t="s">
        <v>196</v>
      </c>
      <c r="K132" s="125" t="s">
        <v>197</v>
      </c>
      <c r="L132" s="125" t="s">
        <v>369</v>
      </c>
      <c r="M132" s="125" t="s">
        <v>372</v>
      </c>
      <c r="N132" s="125" t="s">
        <v>378</v>
      </c>
      <c r="O132" s="125" t="s">
        <v>379</v>
      </c>
      <c r="P132" s="125" t="s">
        <v>387</v>
      </c>
      <c r="Q132" s="125" t="s">
        <v>389</v>
      </c>
      <c r="R132" s="125" t="s">
        <v>392</v>
      </c>
      <c r="S132" s="52" t="s">
        <v>411</v>
      </c>
      <c r="T132" s="643" t="s">
        <v>423</v>
      </c>
      <c r="U132" s="644"/>
      <c r="V132" s="644"/>
      <c r="W132" s="644"/>
      <c r="X132" s="644"/>
      <c r="Y132" s="645"/>
      <c r="Z132" s="140"/>
      <c r="AA132" s="157"/>
      <c r="AB132" s="157"/>
      <c r="AC132" s="157"/>
      <c r="AD132" s="200"/>
      <c r="AE132" s="210"/>
      <c r="AF132" s="223"/>
      <c r="AG132" s="218"/>
      <c r="AH132" s="232"/>
      <c r="AI132" s="265"/>
      <c r="AJ132" s="273"/>
      <c r="AK132" s="280"/>
      <c r="AL132" s="289"/>
      <c r="AM132" s="297"/>
      <c r="AN132" s="297"/>
      <c r="AO132" s="319"/>
      <c r="AP132" s="328"/>
      <c r="AQ132" s="373"/>
      <c r="AR132" s="388"/>
      <c r="AS132" s="408"/>
      <c r="AT132" s="418"/>
      <c r="AU132" s="430"/>
      <c r="AV132" s="439"/>
      <c r="AW132" s="459"/>
      <c r="AX132" s="488"/>
      <c r="AY132" s="126">
        <v>8500</v>
      </c>
      <c r="AZ132" s="52" t="s">
        <v>257</v>
      </c>
      <c r="BA132" s="52" t="s">
        <v>434</v>
      </c>
      <c r="BB132" s="72"/>
    </row>
    <row r="133" spans="1:57" s="54" customFormat="1">
      <c r="A133" s="52" t="s">
        <v>204</v>
      </c>
      <c r="B133" s="145" t="s">
        <v>377</v>
      </c>
      <c r="C133" s="125" t="s">
        <v>379</v>
      </c>
      <c r="D133" s="125" t="s">
        <v>387</v>
      </c>
      <c r="E133" s="125" t="s">
        <v>389</v>
      </c>
      <c r="F133" s="125" t="s">
        <v>392</v>
      </c>
      <c r="G133" s="52" t="s">
        <v>411</v>
      </c>
      <c r="H133" s="146"/>
      <c r="I133" s="146"/>
      <c r="J133" s="146"/>
      <c r="K133" s="146"/>
      <c r="L133" s="146"/>
      <c r="M133" s="146"/>
      <c r="N133" s="643" t="s">
        <v>410</v>
      </c>
      <c r="O133" s="644"/>
      <c r="P133" s="644"/>
      <c r="Q133" s="644"/>
      <c r="R133" s="644"/>
      <c r="S133" s="644"/>
      <c r="T133" s="644"/>
      <c r="U133" s="644"/>
      <c r="V133" s="644"/>
      <c r="W133" s="645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26">
        <v>2500</v>
      </c>
      <c r="AZ133" s="52" t="s">
        <v>257</v>
      </c>
      <c r="BA133" s="52"/>
      <c r="BB133" s="53"/>
    </row>
    <row r="134" spans="1:57" s="54" customFormat="1">
      <c r="A134" s="52" t="s">
        <v>200</v>
      </c>
      <c r="B134" s="145" t="s">
        <v>45</v>
      </c>
      <c r="C134" s="125" t="s">
        <v>195</v>
      </c>
      <c r="D134" s="125" t="s">
        <v>196</v>
      </c>
      <c r="E134" s="125" t="s">
        <v>197</v>
      </c>
      <c r="F134" s="125" t="s">
        <v>369</v>
      </c>
      <c r="G134" s="125" t="s">
        <v>372</v>
      </c>
      <c r="H134" s="125" t="s">
        <v>378</v>
      </c>
      <c r="I134" s="125" t="s">
        <v>379</v>
      </c>
      <c r="J134" s="125" t="s">
        <v>387</v>
      </c>
      <c r="K134" s="125" t="s">
        <v>389</v>
      </c>
      <c r="L134" s="125" t="s">
        <v>392</v>
      </c>
      <c r="M134" s="146"/>
      <c r="N134" s="643" t="s">
        <v>410</v>
      </c>
      <c r="O134" s="644"/>
      <c r="P134" s="644"/>
      <c r="Q134" s="644"/>
      <c r="R134" s="644"/>
      <c r="S134" s="644"/>
      <c r="T134" s="644"/>
      <c r="U134" s="644"/>
      <c r="V134" s="644"/>
      <c r="W134" s="645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26">
        <v>5000</v>
      </c>
      <c r="AZ134" s="52" t="s">
        <v>257</v>
      </c>
      <c r="BA134" s="52"/>
      <c r="BB134" s="53"/>
    </row>
    <row r="135" spans="1:57">
      <c r="A135" s="38" t="s">
        <v>206</v>
      </c>
      <c r="B135" s="29" t="s">
        <v>370</v>
      </c>
      <c r="C135" s="39" t="s">
        <v>378</v>
      </c>
      <c r="D135" s="39" t="s">
        <v>379</v>
      </c>
      <c r="E135" s="39" t="s">
        <v>387</v>
      </c>
      <c r="F135" s="39" t="s">
        <v>389</v>
      </c>
      <c r="G135" s="39" t="s">
        <v>392</v>
      </c>
      <c r="H135" s="40" t="s">
        <v>411</v>
      </c>
      <c r="I135" s="40" t="s">
        <v>419</v>
      </c>
      <c r="J135" s="643" t="s">
        <v>430</v>
      </c>
      <c r="K135" s="644"/>
      <c r="L135" s="644"/>
      <c r="M135" s="644"/>
      <c r="N135" s="644"/>
      <c r="O135" s="644"/>
      <c r="P135" s="644"/>
      <c r="Q135" s="644"/>
      <c r="R135" s="644"/>
      <c r="S135" s="644"/>
      <c r="T135" s="644"/>
      <c r="U135" s="644"/>
      <c r="V135" s="644"/>
      <c r="W135" s="644"/>
      <c r="X135" s="644"/>
      <c r="Y135" s="645"/>
      <c r="Z135" s="140"/>
      <c r="AA135" s="157"/>
      <c r="AB135" s="157"/>
      <c r="AC135" s="157"/>
      <c r="AD135" s="200"/>
      <c r="AE135" s="210"/>
      <c r="AF135" s="223"/>
      <c r="AG135" s="218"/>
      <c r="AH135" s="232"/>
      <c r="AI135" s="265"/>
      <c r="AJ135" s="273"/>
      <c r="AK135" s="280"/>
      <c r="AL135" s="289"/>
      <c r="AM135" s="297"/>
      <c r="AN135" s="297"/>
      <c r="AO135" s="319"/>
      <c r="AP135" s="328"/>
      <c r="AQ135" s="373"/>
      <c r="AR135" s="388"/>
      <c r="AS135" s="408"/>
      <c r="AT135" s="418"/>
      <c r="AU135" s="430"/>
      <c r="AV135" s="439"/>
      <c r="AW135" s="459"/>
      <c r="AX135" s="488"/>
      <c r="AY135" s="41">
        <v>3500</v>
      </c>
      <c r="AZ135" s="40" t="s">
        <v>257</v>
      </c>
      <c r="BA135" s="40"/>
    </row>
    <row r="136" spans="1:57" ht="23.4">
      <c r="A136" s="52" t="s">
        <v>402</v>
      </c>
      <c r="B136" s="128" t="s">
        <v>405</v>
      </c>
      <c r="C136" s="52" t="s">
        <v>411</v>
      </c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6">
        <v>500</v>
      </c>
      <c r="AZ136" s="137">
        <v>500</v>
      </c>
      <c r="BA136" s="52" t="s">
        <v>420</v>
      </c>
    </row>
    <row r="137" spans="1:57" s="54" customFormat="1">
      <c r="A137" s="52" t="s">
        <v>208</v>
      </c>
      <c r="B137" s="145" t="s">
        <v>375</v>
      </c>
      <c r="C137" s="125" t="s">
        <v>379</v>
      </c>
      <c r="D137" s="125" t="s">
        <v>387</v>
      </c>
      <c r="E137" s="125" t="s">
        <v>389</v>
      </c>
      <c r="F137" s="125" t="s">
        <v>392</v>
      </c>
      <c r="G137" s="640" t="s">
        <v>415</v>
      </c>
      <c r="H137" s="641"/>
      <c r="I137" s="641"/>
      <c r="J137" s="641"/>
      <c r="K137" s="641"/>
      <c r="L137" s="641"/>
      <c r="M137" s="641"/>
      <c r="N137" s="641"/>
      <c r="O137" s="641"/>
      <c r="P137" s="641"/>
      <c r="Q137" s="641"/>
      <c r="R137" s="641"/>
      <c r="S137" s="641"/>
      <c r="T137" s="641"/>
      <c r="U137" s="641"/>
      <c r="V137" s="641"/>
      <c r="W137" s="641"/>
      <c r="X137" s="642"/>
      <c r="Y137" s="142"/>
      <c r="Z137" s="142"/>
      <c r="AA137" s="158"/>
      <c r="AB137" s="158"/>
      <c r="AC137" s="158"/>
      <c r="AD137" s="201"/>
      <c r="AE137" s="209"/>
      <c r="AF137" s="224"/>
      <c r="AG137" s="219"/>
      <c r="AH137" s="231"/>
      <c r="AI137" s="268"/>
      <c r="AJ137" s="275"/>
      <c r="AK137" s="282"/>
      <c r="AL137" s="292"/>
      <c r="AM137" s="299"/>
      <c r="AN137" s="299"/>
      <c r="AO137" s="321"/>
      <c r="AP137" s="330"/>
      <c r="AQ137" s="375"/>
      <c r="AR137" s="392"/>
      <c r="AS137" s="410"/>
      <c r="AT137" s="422"/>
      <c r="AU137" s="432"/>
      <c r="AV137" s="441"/>
      <c r="AW137" s="461"/>
      <c r="AX137" s="490"/>
      <c r="AY137" s="126">
        <v>2000</v>
      </c>
      <c r="AZ137" s="52" t="s">
        <v>257</v>
      </c>
      <c r="BA137" s="52" t="s">
        <v>420</v>
      </c>
      <c r="BB137" s="53"/>
    </row>
    <row r="138" spans="1:57" s="54" customFormat="1">
      <c r="A138" s="52" t="s">
        <v>200</v>
      </c>
      <c r="B138" s="145" t="s">
        <v>41</v>
      </c>
      <c r="C138" s="125" t="s">
        <v>183</v>
      </c>
      <c r="D138" s="125" t="s">
        <v>184</v>
      </c>
      <c r="E138" s="125" t="s">
        <v>185</v>
      </c>
      <c r="F138" s="125" t="s">
        <v>195</v>
      </c>
      <c r="G138" s="125" t="s">
        <v>196</v>
      </c>
      <c r="H138" s="125" t="s">
        <v>197</v>
      </c>
      <c r="I138" s="125" t="s">
        <v>369</v>
      </c>
      <c r="J138" s="125" t="s">
        <v>372</v>
      </c>
      <c r="K138" s="125" t="s">
        <v>378</v>
      </c>
      <c r="L138" s="125" t="s">
        <v>379</v>
      </c>
      <c r="M138" s="125" t="s">
        <v>387</v>
      </c>
      <c r="N138" s="125" t="s">
        <v>389</v>
      </c>
      <c r="O138" s="125" t="s">
        <v>392</v>
      </c>
      <c r="P138" s="640" t="s">
        <v>413</v>
      </c>
      <c r="Q138" s="641"/>
      <c r="R138" s="641"/>
      <c r="S138" s="641"/>
      <c r="T138" s="641"/>
      <c r="U138" s="641"/>
      <c r="V138" s="641"/>
      <c r="W138" s="641"/>
      <c r="X138" s="642"/>
      <c r="Y138" s="142"/>
      <c r="Z138" s="142"/>
      <c r="AA138" s="158"/>
      <c r="AB138" s="158"/>
      <c r="AC138" s="158"/>
      <c r="AD138" s="201"/>
      <c r="AE138" s="209"/>
      <c r="AF138" s="224"/>
      <c r="AG138" s="219"/>
      <c r="AH138" s="231"/>
      <c r="AI138" s="268"/>
      <c r="AJ138" s="275"/>
      <c r="AK138" s="282"/>
      <c r="AL138" s="292"/>
      <c r="AM138" s="299"/>
      <c r="AN138" s="299"/>
      <c r="AO138" s="321"/>
      <c r="AP138" s="330"/>
      <c r="AQ138" s="375"/>
      <c r="AR138" s="392"/>
      <c r="AS138" s="410"/>
      <c r="AT138" s="422"/>
      <c r="AU138" s="432"/>
      <c r="AV138" s="441"/>
      <c r="AW138" s="461"/>
      <c r="AX138" s="490"/>
      <c r="AY138" s="126">
        <v>6500</v>
      </c>
      <c r="AZ138" s="52" t="s">
        <v>257</v>
      </c>
      <c r="BA138" s="52" t="s">
        <v>420</v>
      </c>
      <c r="BB138" s="53"/>
    </row>
    <row r="139" spans="1:57" s="48" customFormat="1" ht="23.25" customHeight="1">
      <c r="A139" s="52" t="s">
        <v>167</v>
      </c>
      <c r="B139" s="124" t="s">
        <v>181</v>
      </c>
      <c r="C139" s="125" t="s">
        <v>153</v>
      </c>
      <c r="D139" s="125" t="s">
        <v>156</v>
      </c>
      <c r="E139" s="125" t="s">
        <v>157</v>
      </c>
      <c r="F139" s="125" t="s">
        <v>158</v>
      </c>
      <c r="G139" s="125" t="s">
        <v>159</v>
      </c>
      <c r="H139" s="125" t="s">
        <v>160</v>
      </c>
      <c r="I139" s="125" t="s">
        <v>161</v>
      </c>
      <c r="J139" s="125" t="s">
        <v>164</v>
      </c>
      <c r="K139" s="125" t="s">
        <v>165</v>
      </c>
      <c r="L139" s="125" t="s">
        <v>166</v>
      </c>
      <c r="M139" s="125" t="s">
        <v>170</v>
      </c>
      <c r="N139" s="125" t="s">
        <v>173</v>
      </c>
      <c r="O139" s="125" t="s">
        <v>174</v>
      </c>
      <c r="P139" s="125" t="s">
        <v>177</v>
      </c>
      <c r="Q139" s="125" t="s">
        <v>178</v>
      </c>
      <c r="R139" s="125" t="s">
        <v>179</v>
      </c>
      <c r="S139" s="125" t="s">
        <v>182</v>
      </c>
      <c r="T139" s="125" t="s">
        <v>183</v>
      </c>
      <c r="U139" s="125" t="s">
        <v>184</v>
      </c>
      <c r="V139" s="125" t="s">
        <v>185</v>
      </c>
      <c r="W139" s="125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126">
        <v>6000</v>
      </c>
      <c r="AZ139" s="52" t="s">
        <v>404</v>
      </c>
      <c r="BA139" s="52" t="s">
        <v>420</v>
      </c>
      <c r="BB139" s="47"/>
    </row>
    <row r="140" spans="1:57" s="43" customFormat="1">
      <c r="A140" s="52" t="s">
        <v>169</v>
      </c>
      <c r="B140" s="124" t="s">
        <v>36</v>
      </c>
      <c r="C140" s="125" t="s">
        <v>176</v>
      </c>
      <c r="D140" s="125" t="s">
        <v>150</v>
      </c>
      <c r="E140" s="125" t="s">
        <v>151</v>
      </c>
      <c r="F140" s="125" t="s">
        <v>152</v>
      </c>
      <c r="G140" s="125" t="s">
        <v>153</v>
      </c>
      <c r="H140" s="125" t="s">
        <v>156</v>
      </c>
      <c r="I140" s="125" t="s">
        <v>157</v>
      </c>
      <c r="J140" s="125" t="s">
        <v>158</v>
      </c>
      <c r="K140" s="125" t="s">
        <v>159</v>
      </c>
      <c r="L140" s="125" t="s">
        <v>160</v>
      </c>
      <c r="M140" s="125" t="s">
        <v>161</v>
      </c>
      <c r="N140" s="125" t="s">
        <v>164</v>
      </c>
      <c r="O140" s="125" t="s">
        <v>165</v>
      </c>
      <c r="P140" s="125" t="s">
        <v>166</v>
      </c>
      <c r="Q140" s="125" t="s">
        <v>170</v>
      </c>
      <c r="R140" s="125" t="s">
        <v>173</v>
      </c>
      <c r="S140" s="125" t="s">
        <v>174</v>
      </c>
      <c r="T140" s="125" t="s">
        <v>177</v>
      </c>
      <c r="U140" s="125" t="s">
        <v>178</v>
      </c>
      <c r="V140" s="125" t="s">
        <v>179</v>
      </c>
      <c r="W140" s="125" t="s">
        <v>395</v>
      </c>
      <c r="X140" s="127" t="s">
        <v>414</v>
      </c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126">
        <v>10500</v>
      </c>
      <c r="AZ140" s="52" t="s">
        <v>257</v>
      </c>
      <c r="BA140" s="52" t="s">
        <v>420</v>
      </c>
      <c r="BB140" s="72"/>
    </row>
    <row r="141" spans="1:57">
      <c r="A141" s="63" t="s">
        <v>416</v>
      </c>
      <c r="B141" s="67" t="s">
        <v>39</v>
      </c>
      <c r="C141" s="129" t="s">
        <v>178</v>
      </c>
      <c r="D141" s="129" t="s">
        <v>179</v>
      </c>
      <c r="E141" s="129" t="s">
        <v>182</v>
      </c>
      <c r="F141" s="129" t="s">
        <v>183</v>
      </c>
      <c r="G141" s="129" t="s">
        <v>184</v>
      </c>
      <c r="H141" s="129" t="s">
        <v>185</v>
      </c>
      <c r="I141" s="129" t="s">
        <v>195</v>
      </c>
      <c r="J141" s="129" t="s">
        <v>196</v>
      </c>
      <c r="K141" s="129" t="s">
        <v>197</v>
      </c>
      <c r="L141" s="129" t="s">
        <v>369</v>
      </c>
      <c r="M141" s="129" t="s">
        <v>372</v>
      </c>
      <c r="N141" s="129" t="s">
        <v>378</v>
      </c>
      <c r="O141" s="129" t="s">
        <v>379</v>
      </c>
      <c r="P141" s="129" t="s">
        <v>387</v>
      </c>
      <c r="Q141" s="665" t="s">
        <v>391</v>
      </c>
      <c r="R141" s="666"/>
      <c r="S141" s="666"/>
      <c r="T141" s="666"/>
      <c r="U141" s="666"/>
      <c r="V141" s="667"/>
      <c r="W141" s="130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65">
        <v>7000</v>
      </c>
      <c r="AZ141" s="132">
        <v>238564</v>
      </c>
      <c r="BA141" s="132"/>
    </row>
    <row r="142" spans="1:57">
      <c r="A142" s="58" t="s">
        <v>209</v>
      </c>
      <c r="B142" s="30" t="s">
        <v>374</v>
      </c>
      <c r="C142" s="651" t="s">
        <v>385</v>
      </c>
      <c r="D142" s="652"/>
      <c r="E142" s="652"/>
      <c r="F142" s="652"/>
      <c r="G142" s="652"/>
      <c r="H142" s="652"/>
      <c r="I142" s="652"/>
      <c r="J142" s="652"/>
      <c r="K142" s="652"/>
      <c r="L142" s="652"/>
      <c r="M142" s="652"/>
      <c r="N142" s="652"/>
      <c r="O142" s="652"/>
      <c r="P142" s="652"/>
      <c r="Q142" s="652"/>
      <c r="R142" s="652"/>
      <c r="S142" s="652"/>
      <c r="T142" s="652"/>
      <c r="U142" s="652"/>
      <c r="V142" s="653"/>
      <c r="W142" s="59"/>
      <c r="X142" s="59"/>
      <c r="Y142" s="114"/>
      <c r="Z142" s="139"/>
      <c r="AA142" s="155"/>
      <c r="AB142" s="155"/>
      <c r="AC142" s="155"/>
      <c r="AD142" s="199"/>
      <c r="AE142" s="212"/>
      <c r="AF142" s="222"/>
      <c r="AG142" s="217"/>
      <c r="AH142" s="233"/>
      <c r="AI142" s="269"/>
      <c r="AJ142" s="277"/>
      <c r="AK142" s="284"/>
      <c r="AL142" s="294"/>
      <c r="AM142" s="301"/>
      <c r="AN142" s="301"/>
      <c r="AO142" s="322"/>
      <c r="AP142" s="331"/>
      <c r="AQ142" s="376"/>
      <c r="AR142" s="394"/>
      <c r="AS142" s="411"/>
      <c r="AT142" s="424"/>
      <c r="AU142" s="434"/>
      <c r="AV142" s="442"/>
      <c r="AW142" s="463"/>
      <c r="AX142" s="492"/>
      <c r="AY142" s="60"/>
      <c r="AZ142" s="61"/>
      <c r="BA142" s="117"/>
      <c r="BB142" s="62"/>
    </row>
    <row r="143" spans="1:57" s="54" customFormat="1">
      <c r="A143" s="63" t="s">
        <v>209</v>
      </c>
      <c r="B143" s="31" t="s">
        <v>44</v>
      </c>
      <c r="C143" s="63" t="s">
        <v>195</v>
      </c>
      <c r="D143" s="63" t="s">
        <v>196</v>
      </c>
      <c r="E143" s="63" t="s">
        <v>197</v>
      </c>
      <c r="F143" s="63" t="s">
        <v>369</v>
      </c>
      <c r="G143" s="63" t="s">
        <v>372</v>
      </c>
      <c r="H143" s="657" t="s">
        <v>381</v>
      </c>
      <c r="I143" s="658"/>
      <c r="J143" s="658"/>
      <c r="K143" s="658"/>
      <c r="L143" s="658"/>
      <c r="M143" s="658"/>
      <c r="N143" s="658"/>
      <c r="O143" s="658"/>
      <c r="P143" s="658"/>
      <c r="Q143" s="658"/>
      <c r="R143" s="658"/>
      <c r="S143" s="658"/>
      <c r="T143" s="658"/>
      <c r="U143" s="658"/>
      <c r="V143" s="659"/>
      <c r="W143" s="64"/>
      <c r="X143" s="64"/>
      <c r="Y143" s="113"/>
      <c r="Z143" s="138"/>
      <c r="AA143" s="154"/>
      <c r="AB143" s="154"/>
      <c r="AC143" s="154"/>
      <c r="AD143" s="198"/>
      <c r="AE143" s="211"/>
      <c r="AF143" s="221"/>
      <c r="AG143" s="216"/>
      <c r="AH143" s="234"/>
      <c r="AI143" s="270"/>
      <c r="AJ143" s="274"/>
      <c r="AK143" s="281"/>
      <c r="AL143" s="295"/>
      <c r="AM143" s="298"/>
      <c r="AN143" s="298"/>
      <c r="AO143" s="320"/>
      <c r="AP143" s="329"/>
      <c r="AQ143" s="374"/>
      <c r="AR143" s="395"/>
      <c r="AS143" s="409"/>
      <c r="AT143" s="425"/>
      <c r="AU143" s="435"/>
      <c r="AV143" s="440"/>
      <c r="AW143" s="464"/>
      <c r="AX143" s="493"/>
      <c r="AY143" s="65">
        <v>2500</v>
      </c>
      <c r="AZ143" s="63" t="s">
        <v>382</v>
      </c>
      <c r="BA143" s="118"/>
      <c r="BB143" s="66"/>
    </row>
    <row r="144" spans="1:57" s="69" customFormat="1">
      <c r="A144" s="63" t="s">
        <v>169</v>
      </c>
      <c r="B144" s="67" t="s">
        <v>34</v>
      </c>
      <c r="C144" s="63" t="s">
        <v>115</v>
      </c>
      <c r="D144" s="63" t="s">
        <v>145</v>
      </c>
      <c r="E144" s="63" t="s">
        <v>146</v>
      </c>
      <c r="F144" s="63" t="s">
        <v>147</v>
      </c>
      <c r="G144" s="63" t="s">
        <v>148</v>
      </c>
      <c r="H144" s="63" t="s">
        <v>149</v>
      </c>
      <c r="I144" s="63" t="s">
        <v>150</v>
      </c>
      <c r="J144" s="63" t="s">
        <v>151</v>
      </c>
      <c r="K144" s="63" t="s">
        <v>152</v>
      </c>
      <c r="L144" s="63" t="s">
        <v>153</v>
      </c>
      <c r="M144" s="63" t="s">
        <v>156</v>
      </c>
      <c r="N144" s="63" t="s">
        <v>157</v>
      </c>
      <c r="O144" s="63" t="s">
        <v>158</v>
      </c>
      <c r="P144" s="63" t="s">
        <v>159</v>
      </c>
      <c r="Q144" s="63" t="s">
        <v>160</v>
      </c>
      <c r="R144" s="63" t="s">
        <v>161</v>
      </c>
      <c r="S144" s="63" t="s">
        <v>164</v>
      </c>
      <c r="T144" s="63" t="s">
        <v>165</v>
      </c>
      <c r="U144" s="63" t="s">
        <v>166</v>
      </c>
      <c r="V144" s="63" t="s">
        <v>170</v>
      </c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5">
        <v>10000</v>
      </c>
      <c r="AZ144" s="63" t="s">
        <v>382</v>
      </c>
      <c r="BA144" s="118"/>
      <c r="BB144" s="66" t="s">
        <v>380</v>
      </c>
      <c r="BC144" s="68"/>
      <c r="BD144" s="68"/>
      <c r="BE144" s="68"/>
    </row>
    <row r="145" spans="1:57" s="72" customFormat="1">
      <c r="A145" s="70">
        <v>1</v>
      </c>
      <c r="B145" s="71" t="s">
        <v>97</v>
      </c>
      <c r="C145" s="63" t="s">
        <v>98</v>
      </c>
      <c r="D145" s="63" t="s">
        <v>99</v>
      </c>
      <c r="E145" s="63" t="s">
        <v>100</v>
      </c>
      <c r="F145" s="63" t="s">
        <v>101</v>
      </c>
      <c r="G145" s="63" t="s">
        <v>102</v>
      </c>
      <c r="H145" s="63" t="s">
        <v>103</v>
      </c>
      <c r="I145" s="63" t="s">
        <v>104</v>
      </c>
      <c r="J145" s="63" t="s">
        <v>105</v>
      </c>
      <c r="K145" s="63" t="s">
        <v>106</v>
      </c>
      <c r="L145" s="63" t="s">
        <v>107</v>
      </c>
      <c r="M145" s="63" t="s">
        <v>108</v>
      </c>
      <c r="N145" s="63" t="s">
        <v>109</v>
      </c>
      <c r="O145" s="63" t="s">
        <v>110</v>
      </c>
      <c r="P145" s="63" t="s">
        <v>111</v>
      </c>
      <c r="Q145" s="63" t="s">
        <v>112</v>
      </c>
      <c r="R145" s="63" t="s">
        <v>113</v>
      </c>
      <c r="S145" s="63" t="s">
        <v>114</v>
      </c>
      <c r="T145" s="63" t="s">
        <v>115</v>
      </c>
      <c r="U145" s="63" t="s">
        <v>116</v>
      </c>
      <c r="V145" s="63" t="s">
        <v>117</v>
      </c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5">
        <v>10000</v>
      </c>
      <c r="AZ145" s="63" t="s">
        <v>382</v>
      </c>
      <c r="BA145" s="118"/>
      <c r="BB145" s="66" t="s">
        <v>380</v>
      </c>
      <c r="BC145" s="66"/>
      <c r="BD145" s="66"/>
      <c r="BE145" s="66"/>
    </row>
    <row r="146" spans="1:57" s="43" customFormat="1">
      <c r="A146" s="58" t="s">
        <v>154</v>
      </c>
      <c r="B146" s="73" t="s">
        <v>67</v>
      </c>
      <c r="C146" s="58" t="s">
        <v>155</v>
      </c>
      <c r="D146" s="58" t="s">
        <v>113</v>
      </c>
      <c r="E146" s="58" t="s">
        <v>114</v>
      </c>
      <c r="F146" s="58" t="s">
        <v>115</v>
      </c>
      <c r="G146" s="58" t="s">
        <v>116</v>
      </c>
      <c r="H146" s="58" t="s">
        <v>145</v>
      </c>
      <c r="I146" s="58" t="s">
        <v>146</v>
      </c>
      <c r="J146" s="58" t="s">
        <v>147</v>
      </c>
      <c r="K146" s="58" t="s">
        <v>148</v>
      </c>
      <c r="L146" s="58" t="s">
        <v>149</v>
      </c>
      <c r="M146" s="58" t="s">
        <v>150</v>
      </c>
      <c r="N146" s="58" t="s">
        <v>151</v>
      </c>
      <c r="O146" s="58" t="s">
        <v>152</v>
      </c>
      <c r="P146" s="58" t="s">
        <v>153</v>
      </c>
      <c r="Q146" s="58" t="s">
        <v>156</v>
      </c>
      <c r="R146" s="58" t="s">
        <v>157</v>
      </c>
      <c r="S146" s="58" t="s">
        <v>158</v>
      </c>
      <c r="T146" s="58" t="s">
        <v>159</v>
      </c>
      <c r="U146" s="58" t="s">
        <v>160</v>
      </c>
      <c r="V146" s="58" t="s">
        <v>161</v>
      </c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60">
        <v>10000</v>
      </c>
      <c r="AZ146" s="58" t="s">
        <v>382</v>
      </c>
      <c r="BA146" s="116"/>
      <c r="BB146" s="62"/>
    </row>
    <row r="147" spans="1:57">
      <c r="A147" s="74" t="s">
        <v>205</v>
      </c>
      <c r="B147" s="75" t="s">
        <v>213</v>
      </c>
      <c r="C147" s="74" t="s">
        <v>160</v>
      </c>
      <c r="D147" s="74" t="s">
        <v>160</v>
      </c>
      <c r="E147" s="74" t="s">
        <v>161</v>
      </c>
      <c r="F147" s="74" t="s">
        <v>164</v>
      </c>
      <c r="G147" s="74" t="s">
        <v>165</v>
      </c>
      <c r="H147" s="74" t="s">
        <v>166</v>
      </c>
      <c r="I147" s="660" t="s">
        <v>214</v>
      </c>
      <c r="J147" s="661"/>
      <c r="K147" s="661"/>
      <c r="L147" s="661"/>
      <c r="M147" s="661"/>
      <c r="N147" s="661"/>
      <c r="O147" s="661"/>
      <c r="P147" s="661"/>
      <c r="Q147" s="661"/>
      <c r="R147" s="661"/>
      <c r="S147" s="661"/>
      <c r="T147" s="661"/>
      <c r="U147" s="661"/>
      <c r="V147" s="662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7" t="s">
        <v>215</v>
      </c>
      <c r="AZ147" s="74" t="s">
        <v>216</v>
      </c>
      <c r="BA147" s="119"/>
    </row>
    <row r="148" spans="1:57" s="78" customFormat="1">
      <c r="A148" s="74" t="s">
        <v>143</v>
      </c>
      <c r="B148" s="75" t="s">
        <v>217</v>
      </c>
      <c r="C148" s="74" t="s">
        <v>127</v>
      </c>
      <c r="D148" s="74" t="s">
        <v>128</v>
      </c>
      <c r="E148" s="74" t="s">
        <v>129</v>
      </c>
      <c r="F148" s="74" t="s">
        <v>130</v>
      </c>
      <c r="G148" s="74" t="s">
        <v>131</v>
      </c>
      <c r="H148" s="74" t="s">
        <v>132</v>
      </c>
      <c r="I148" s="74" t="s">
        <v>133</v>
      </c>
      <c r="J148" s="74" t="s">
        <v>134</v>
      </c>
      <c r="K148" s="74" t="s">
        <v>98</v>
      </c>
      <c r="L148" s="74" t="s">
        <v>99</v>
      </c>
      <c r="M148" s="74" t="s">
        <v>100</v>
      </c>
      <c r="N148" s="74" t="s">
        <v>101</v>
      </c>
      <c r="O148" s="74" t="s">
        <v>102</v>
      </c>
      <c r="P148" s="74" t="s">
        <v>103</v>
      </c>
      <c r="Q148" s="74" t="s">
        <v>104</v>
      </c>
      <c r="R148" s="74" t="s">
        <v>105</v>
      </c>
      <c r="S148" s="74" t="s">
        <v>106</v>
      </c>
      <c r="T148" s="74" t="s">
        <v>107</v>
      </c>
      <c r="U148" s="74" t="s">
        <v>144</v>
      </c>
      <c r="V148" s="74" t="s">
        <v>109</v>
      </c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7" t="s">
        <v>218</v>
      </c>
      <c r="AZ148" s="74" t="s">
        <v>219</v>
      </c>
      <c r="BA148" s="119"/>
      <c r="BB148" s="62"/>
    </row>
    <row r="149" spans="1:57" s="83" customFormat="1">
      <c r="A149" s="74">
        <v>3</v>
      </c>
      <c r="B149" s="79" t="s">
        <v>220</v>
      </c>
      <c r="C149" s="80" t="s">
        <v>140</v>
      </c>
      <c r="D149" s="80" t="s">
        <v>141</v>
      </c>
      <c r="E149" s="80" t="s">
        <v>118</v>
      </c>
      <c r="F149" s="80" t="s">
        <v>119</v>
      </c>
      <c r="G149" s="80" t="s">
        <v>120</v>
      </c>
      <c r="H149" s="80" t="s">
        <v>121</v>
      </c>
      <c r="I149" s="80" t="s">
        <v>122</v>
      </c>
      <c r="J149" s="80" t="s">
        <v>123</v>
      </c>
      <c r="K149" s="80" t="s">
        <v>124</v>
      </c>
      <c r="L149" s="80" t="s">
        <v>125</v>
      </c>
      <c r="M149" s="80" t="s">
        <v>126</v>
      </c>
      <c r="N149" s="80" t="s">
        <v>127</v>
      </c>
      <c r="O149" s="80" t="s">
        <v>128</v>
      </c>
      <c r="P149" s="80" t="s">
        <v>129</v>
      </c>
      <c r="Q149" s="80" t="s">
        <v>130</v>
      </c>
      <c r="R149" s="80" t="s">
        <v>131</v>
      </c>
      <c r="S149" s="80" t="s">
        <v>132</v>
      </c>
      <c r="T149" s="80" t="s">
        <v>133</v>
      </c>
      <c r="U149" s="80" t="s">
        <v>134</v>
      </c>
      <c r="V149" s="80" t="s">
        <v>98</v>
      </c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1" t="s">
        <v>221</v>
      </c>
      <c r="AZ149" s="80"/>
      <c r="BA149" s="120"/>
      <c r="BB149" s="82"/>
    </row>
    <row r="150" spans="1:57" s="43" customFormat="1">
      <c r="A150" s="74">
        <v>4</v>
      </c>
      <c r="B150" s="75" t="s">
        <v>222</v>
      </c>
      <c r="C150" s="74" t="s">
        <v>127</v>
      </c>
      <c r="D150" s="74" t="s">
        <v>128</v>
      </c>
      <c r="E150" s="74" t="s">
        <v>129</v>
      </c>
      <c r="F150" s="74" t="s">
        <v>130</v>
      </c>
      <c r="G150" s="74" t="s">
        <v>131</v>
      </c>
      <c r="H150" s="74" t="s">
        <v>132</v>
      </c>
      <c r="I150" s="74" t="s">
        <v>133</v>
      </c>
      <c r="J150" s="74" t="s">
        <v>134</v>
      </c>
      <c r="K150" s="74" t="s">
        <v>98</v>
      </c>
      <c r="L150" s="74" t="s">
        <v>99</v>
      </c>
      <c r="M150" s="74" t="s">
        <v>100</v>
      </c>
      <c r="N150" s="74" t="s">
        <v>101</v>
      </c>
      <c r="O150" s="74" t="s">
        <v>102</v>
      </c>
      <c r="P150" s="74" t="s">
        <v>103</v>
      </c>
      <c r="Q150" s="74" t="s">
        <v>104</v>
      </c>
      <c r="R150" s="74" t="s">
        <v>105</v>
      </c>
      <c r="S150" s="74" t="s">
        <v>106</v>
      </c>
      <c r="T150" s="74" t="s">
        <v>107</v>
      </c>
      <c r="U150" s="74" t="s">
        <v>144</v>
      </c>
      <c r="V150" s="74" t="s">
        <v>109</v>
      </c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7" t="s">
        <v>218</v>
      </c>
      <c r="AZ150" s="74" t="s">
        <v>159</v>
      </c>
      <c r="BA150" s="119"/>
      <c r="BB150" s="42"/>
    </row>
    <row r="151" spans="1:57" s="86" customFormat="1">
      <c r="A151" s="74">
        <v>6</v>
      </c>
      <c r="B151" s="84" t="s">
        <v>223</v>
      </c>
      <c r="C151" s="80" t="s">
        <v>125</v>
      </c>
      <c r="D151" s="80" t="s">
        <v>126</v>
      </c>
      <c r="E151" s="80" t="s">
        <v>127</v>
      </c>
      <c r="F151" s="80" t="s">
        <v>128</v>
      </c>
      <c r="G151" s="80" t="s">
        <v>129</v>
      </c>
      <c r="H151" s="80" t="s">
        <v>130</v>
      </c>
      <c r="I151" s="80" t="s">
        <v>131</v>
      </c>
      <c r="J151" s="80" t="s">
        <v>132</v>
      </c>
      <c r="K151" s="80" t="s">
        <v>133</v>
      </c>
      <c r="L151" s="80" t="s">
        <v>134</v>
      </c>
      <c r="M151" s="80" t="s">
        <v>98</v>
      </c>
      <c r="N151" s="80" t="s">
        <v>99</v>
      </c>
      <c r="O151" s="80" t="s">
        <v>100</v>
      </c>
      <c r="P151" s="80" t="s">
        <v>101</v>
      </c>
      <c r="Q151" s="80" t="s">
        <v>102</v>
      </c>
      <c r="R151" s="80" t="s">
        <v>103</v>
      </c>
      <c r="S151" s="80" t="s">
        <v>104</v>
      </c>
      <c r="T151" s="80" t="s">
        <v>105</v>
      </c>
      <c r="U151" s="80" t="s">
        <v>106</v>
      </c>
      <c r="V151" s="80" t="s">
        <v>107</v>
      </c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1" t="s">
        <v>224</v>
      </c>
      <c r="AZ151" s="80" t="s">
        <v>225</v>
      </c>
      <c r="BA151" s="120"/>
      <c r="BB151" s="85"/>
    </row>
    <row r="152" spans="1:57" s="83" customFormat="1">
      <c r="A152" s="74">
        <v>7</v>
      </c>
      <c r="B152" s="84" t="s">
        <v>226</v>
      </c>
      <c r="C152" s="80" t="s">
        <v>124</v>
      </c>
      <c r="D152" s="80" t="s">
        <v>125</v>
      </c>
      <c r="E152" s="80" t="s">
        <v>126</v>
      </c>
      <c r="F152" s="80" t="s">
        <v>127</v>
      </c>
      <c r="G152" s="80" t="s">
        <v>128</v>
      </c>
      <c r="H152" s="80" t="s">
        <v>129</v>
      </c>
      <c r="I152" s="80" t="s">
        <v>130</v>
      </c>
      <c r="J152" s="80" t="s">
        <v>131</v>
      </c>
      <c r="K152" s="80" t="s">
        <v>132</v>
      </c>
      <c r="L152" s="80" t="s">
        <v>133</v>
      </c>
      <c r="M152" s="80" t="s">
        <v>134</v>
      </c>
      <c r="N152" s="87" t="s">
        <v>98</v>
      </c>
      <c r="O152" s="80" t="s">
        <v>99</v>
      </c>
      <c r="P152" s="80" t="s">
        <v>100</v>
      </c>
      <c r="Q152" s="80" t="s">
        <v>101</v>
      </c>
      <c r="R152" s="80" t="s">
        <v>102</v>
      </c>
      <c r="S152" s="80" t="s">
        <v>103</v>
      </c>
      <c r="T152" s="80" t="s">
        <v>104</v>
      </c>
      <c r="U152" s="80" t="s">
        <v>105</v>
      </c>
      <c r="V152" s="80" t="s">
        <v>227</v>
      </c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1" t="s">
        <v>228</v>
      </c>
      <c r="AZ152" s="80" t="s">
        <v>107</v>
      </c>
      <c r="BA152" s="120"/>
      <c r="BB152" s="82"/>
    </row>
    <row r="153" spans="1:57" s="83" customFormat="1">
      <c r="A153" s="74">
        <v>8</v>
      </c>
      <c r="B153" s="84" t="s">
        <v>229</v>
      </c>
      <c r="C153" s="80" t="s">
        <v>122</v>
      </c>
      <c r="D153" s="80" t="s">
        <v>123</v>
      </c>
      <c r="E153" s="80" t="s">
        <v>124</v>
      </c>
      <c r="F153" s="80" t="s">
        <v>126</v>
      </c>
      <c r="G153" s="80" t="s">
        <v>127</v>
      </c>
      <c r="H153" s="80" t="s">
        <v>128</v>
      </c>
      <c r="I153" s="80" t="s">
        <v>129</v>
      </c>
      <c r="J153" s="80" t="s">
        <v>130</v>
      </c>
      <c r="K153" s="80" t="s">
        <v>131</v>
      </c>
      <c r="L153" s="80" t="s">
        <v>133</v>
      </c>
      <c r="M153" s="80" t="s">
        <v>134</v>
      </c>
      <c r="N153" s="80" t="s">
        <v>98</v>
      </c>
      <c r="O153" s="80" t="s">
        <v>99</v>
      </c>
      <c r="P153" s="80" t="s">
        <v>100</v>
      </c>
      <c r="Q153" s="80" t="s">
        <v>101</v>
      </c>
      <c r="R153" s="80" t="s">
        <v>102</v>
      </c>
      <c r="S153" s="80" t="s">
        <v>103</v>
      </c>
      <c r="T153" s="648" t="s">
        <v>230</v>
      </c>
      <c r="U153" s="649"/>
      <c r="V153" s="650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1" t="s">
        <v>231</v>
      </c>
      <c r="AZ153" s="80" t="s">
        <v>105</v>
      </c>
      <c r="BA153" s="120"/>
      <c r="BB153" s="90"/>
    </row>
    <row r="154" spans="1:57" s="83" customFormat="1">
      <c r="A154" s="74">
        <v>9</v>
      </c>
      <c r="B154" s="84" t="s">
        <v>232</v>
      </c>
      <c r="C154" s="80" t="s">
        <v>126</v>
      </c>
      <c r="D154" s="80" t="s">
        <v>127</v>
      </c>
      <c r="E154" s="80" t="s">
        <v>128</v>
      </c>
      <c r="F154" s="80" t="s">
        <v>129</v>
      </c>
      <c r="G154" s="80" t="s">
        <v>130</v>
      </c>
      <c r="H154" s="80" t="s">
        <v>131</v>
      </c>
      <c r="I154" s="80" t="s">
        <v>132</v>
      </c>
      <c r="J154" s="80" t="s">
        <v>133</v>
      </c>
      <c r="K154" s="80" t="s">
        <v>134</v>
      </c>
      <c r="L154" s="80" t="s">
        <v>98</v>
      </c>
      <c r="M154" s="80" t="s">
        <v>99</v>
      </c>
      <c r="N154" s="80" t="s">
        <v>100</v>
      </c>
      <c r="O154" s="80" t="s">
        <v>101</v>
      </c>
      <c r="P154" s="80" t="s">
        <v>102</v>
      </c>
      <c r="Q154" s="80" t="s">
        <v>103</v>
      </c>
      <c r="R154" s="80" t="s">
        <v>104</v>
      </c>
      <c r="S154" s="648" t="s">
        <v>233</v>
      </c>
      <c r="T154" s="649"/>
      <c r="U154" s="649"/>
      <c r="V154" s="650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  <c r="AX154" s="89"/>
      <c r="AY154" s="81" t="s">
        <v>234</v>
      </c>
      <c r="AZ154" s="80" t="s">
        <v>106</v>
      </c>
      <c r="BA154" s="120"/>
      <c r="BB154" s="82"/>
    </row>
    <row r="155" spans="1:57" s="86" customFormat="1">
      <c r="A155" s="74">
        <v>10</v>
      </c>
      <c r="B155" s="84" t="s">
        <v>235</v>
      </c>
      <c r="C155" s="80" t="s">
        <v>133</v>
      </c>
      <c r="D155" s="80" t="s">
        <v>134</v>
      </c>
      <c r="E155" s="80" t="s">
        <v>98</v>
      </c>
      <c r="F155" s="80" t="s">
        <v>99</v>
      </c>
      <c r="G155" s="80" t="s">
        <v>100</v>
      </c>
      <c r="H155" s="80" t="s">
        <v>101</v>
      </c>
      <c r="I155" s="80" t="s">
        <v>102</v>
      </c>
      <c r="J155" s="80" t="s">
        <v>103</v>
      </c>
      <c r="K155" s="80" t="s">
        <v>104</v>
      </c>
      <c r="L155" s="80" t="s">
        <v>105</v>
      </c>
      <c r="M155" s="80" t="s">
        <v>106</v>
      </c>
      <c r="N155" s="80" t="s">
        <v>107</v>
      </c>
      <c r="O155" s="80" t="s">
        <v>144</v>
      </c>
      <c r="P155" s="80" t="s">
        <v>109</v>
      </c>
      <c r="Q155" s="80" t="s">
        <v>110</v>
      </c>
      <c r="R155" s="648" t="s">
        <v>236</v>
      </c>
      <c r="S155" s="649"/>
      <c r="T155" s="649"/>
      <c r="U155" s="649"/>
      <c r="V155" s="650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1" t="s">
        <v>237</v>
      </c>
      <c r="AZ155" s="80" t="s">
        <v>238</v>
      </c>
      <c r="BA155" s="120"/>
      <c r="BB155" s="85"/>
    </row>
    <row r="156" spans="1:57" s="86" customFormat="1">
      <c r="A156" s="74">
        <v>11</v>
      </c>
      <c r="B156" s="84" t="s">
        <v>239</v>
      </c>
      <c r="C156" s="80" t="s">
        <v>134</v>
      </c>
      <c r="D156" s="80" t="s">
        <v>98</v>
      </c>
      <c r="E156" s="80" t="s">
        <v>99</v>
      </c>
      <c r="F156" s="80" t="s">
        <v>100</v>
      </c>
      <c r="G156" s="80" t="s">
        <v>101</v>
      </c>
      <c r="H156" s="80" t="s">
        <v>102</v>
      </c>
      <c r="I156" s="80" t="s">
        <v>103</v>
      </c>
      <c r="J156" s="80" t="s">
        <v>104</v>
      </c>
      <c r="K156" s="80" t="s">
        <v>105</v>
      </c>
      <c r="L156" s="80" t="s">
        <v>106</v>
      </c>
      <c r="M156" s="80" t="s">
        <v>107</v>
      </c>
      <c r="N156" s="80" t="s">
        <v>144</v>
      </c>
      <c r="O156" s="80" t="s">
        <v>109</v>
      </c>
      <c r="P156" s="648" t="s">
        <v>240</v>
      </c>
      <c r="Q156" s="649"/>
      <c r="R156" s="649"/>
      <c r="S156" s="649"/>
      <c r="T156" s="649"/>
      <c r="U156" s="649"/>
      <c r="V156" s="650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1" t="s">
        <v>241</v>
      </c>
      <c r="AZ156" s="80" t="s">
        <v>110</v>
      </c>
      <c r="BA156" s="120"/>
      <c r="BB156" s="85"/>
    </row>
    <row r="157" spans="1:57" s="83" customFormat="1">
      <c r="A157" s="74">
        <v>12</v>
      </c>
      <c r="B157" s="84" t="s">
        <v>242</v>
      </c>
      <c r="C157" s="80" t="s">
        <v>98</v>
      </c>
      <c r="D157" s="80" t="s">
        <v>99</v>
      </c>
      <c r="E157" s="80" t="s">
        <v>100</v>
      </c>
      <c r="F157" s="80" t="s">
        <v>101</v>
      </c>
      <c r="G157" s="80" t="s">
        <v>102</v>
      </c>
      <c r="H157" s="80" t="s">
        <v>103</v>
      </c>
      <c r="I157" s="80" t="s">
        <v>104</v>
      </c>
      <c r="J157" s="80" t="s">
        <v>105</v>
      </c>
      <c r="K157" s="80" t="s">
        <v>106</v>
      </c>
      <c r="L157" s="80" t="s">
        <v>107</v>
      </c>
      <c r="M157" s="80" t="s">
        <v>144</v>
      </c>
      <c r="N157" s="80" t="s">
        <v>109</v>
      </c>
      <c r="O157" s="648" t="s">
        <v>240</v>
      </c>
      <c r="P157" s="649"/>
      <c r="Q157" s="649"/>
      <c r="R157" s="649"/>
      <c r="S157" s="649"/>
      <c r="T157" s="649"/>
      <c r="U157" s="649"/>
      <c r="V157" s="650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1" t="s">
        <v>243</v>
      </c>
      <c r="AZ157" s="80" t="s">
        <v>110</v>
      </c>
      <c r="BA157" s="120"/>
      <c r="BB157" s="82"/>
    </row>
    <row r="158" spans="1:57" s="83" customFormat="1">
      <c r="A158" s="74">
        <v>13</v>
      </c>
      <c r="B158" s="84" t="s">
        <v>244</v>
      </c>
      <c r="C158" s="80" t="s">
        <v>104</v>
      </c>
      <c r="D158" s="648" t="s">
        <v>245</v>
      </c>
      <c r="E158" s="649"/>
      <c r="F158" s="649"/>
      <c r="G158" s="649"/>
      <c r="H158" s="649"/>
      <c r="I158" s="649"/>
      <c r="J158" s="649"/>
      <c r="K158" s="649"/>
      <c r="L158" s="649"/>
      <c r="M158" s="649"/>
      <c r="N158" s="649"/>
      <c r="O158" s="649"/>
      <c r="P158" s="649"/>
      <c r="Q158" s="649"/>
      <c r="R158" s="649"/>
      <c r="S158" s="649"/>
      <c r="T158" s="649"/>
      <c r="U158" s="649"/>
      <c r="V158" s="650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1">
        <v>500</v>
      </c>
      <c r="AZ158" s="80" t="s">
        <v>106</v>
      </c>
      <c r="BA158" s="120"/>
      <c r="BB158" s="82"/>
    </row>
    <row r="159" spans="1:57" s="83" customFormat="1">
      <c r="A159" s="74">
        <v>14</v>
      </c>
      <c r="B159" s="84" t="s">
        <v>246</v>
      </c>
      <c r="C159" s="80" t="s">
        <v>104</v>
      </c>
      <c r="D159" s="648" t="s">
        <v>247</v>
      </c>
      <c r="E159" s="649"/>
      <c r="F159" s="649"/>
      <c r="G159" s="649"/>
      <c r="H159" s="649"/>
      <c r="I159" s="649"/>
      <c r="J159" s="649"/>
      <c r="K159" s="649"/>
      <c r="L159" s="649"/>
      <c r="M159" s="649"/>
      <c r="N159" s="649"/>
      <c r="O159" s="649"/>
      <c r="P159" s="649"/>
      <c r="Q159" s="649"/>
      <c r="R159" s="649"/>
      <c r="S159" s="649"/>
      <c r="T159" s="649"/>
      <c r="U159" s="649"/>
      <c r="V159" s="650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1">
        <v>500</v>
      </c>
      <c r="AZ159" s="80" t="s">
        <v>106</v>
      </c>
      <c r="BA159" s="120"/>
      <c r="BB159" s="82"/>
    </row>
    <row r="160" spans="1:57" s="86" customFormat="1">
      <c r="A160" s="74">
        <v>15</v>
      </c>
      <c r="B160" s="84" t="s">
        <v>248</v>
      </c>
      <c r="C160" s="80" t="s">
        <v>105</v>
      </c>
      <c r="D160" s="80" t="s">
        <v>106</v>
      </c>
      <c r="E160" s="80" t="s">
        <v>107</v>
      </c>
      <c r="F160" s="80" t="s">
        <v>144</v>
      </c>
      <c r="G160" s="80" t="s">
        <v>109</v>
      </c>
      <c r="H160" s="80" t="s">
        <v>110</v>
      </c>
      <c r="I160" s="80" t="s">
        <v>111</v>
      </c>
      <c r="J160" s="648" t="s">
        <v>249</v>
      </c>
      <c r="K160" s="649"/>
      <c r="L160" s="649"/>
      <c r="M160" s="649"/>
      <c r="N160" s="649"/>
      <c r="O160" s="649"/>
      <c r="P160" s="649"/>
      <c r="Q160" s="649"/>
      <c r="R160" s="649"/>
      <c r="S160" s="649"/>
      <c r="T160" s="649"/>
      <c r="U160" s="649"/>
      <c r="V160" s="650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1" t="s">
        <v>250</v>
      </c>
      <c r="AZ160" s="80" t="s">
        <v>251</v>
      </c>
      <c r="BA160" s="120"/>
      <c r="BB160" s="85"/>
    </row>
    <row r="161" spans="1:54" s="83" customFormat="1">
      <c r="A161" s="74">
        <v>16</v>
      </c>
      <c r="B161" s="84" t="s">
        <v>252</v>
      </c>
      <c r="C161" s="80" t="s">
        <v>106</v>
      </c>
      <c r="D161" s="80" t="s">
        <v>107</v>
      </c>
      <c r="E161" s="80" t="s">
        <v>144</v>
      </c>
      <c r="F161" s="80" t="s">
        <v>109</v>
      </c>
      <c r="G161" s="648" t="s">
        <v>253</v>
      </c>
      <c r="H161" s="649"/>
      <c r="I161" s="649"/>
      <c r="J161" s="649"/>
      <c r="K161" s="649"/>
      <c r="L161" s="649"/>
      <c r="M161" s="649"/>
      <c r="N161" s="649"/>
      <c r="O161" s="649"/>
      <c r="P161" s="649"/>
      <c r="Q161" s="649"/>
      <c r="R161" s="649"/>
      <c r="S161" s="649"/>
      <c r="T161" s="649"/>
      <c r="U161" s="649"/>
      <c r="V161" s="650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81" t="s">
        <v>254</v>
      </c>
      <c r="AZ161" s="80" t="s">
        <v>110</v>
      </c>
      <c r="BA161" s="120"/>
      <c r="BB161" s="82"/>
    </row>
    <row r="162" spans="1:54" s="83" customFormat="1">
      <c r="A162" s="74">
        <v>17</v>
      </c>
      <c r="B162" s="79" t="s">
        <v>255</v>
      </c>
      <c r="C162" s="80" t="s">
        <v>107</v>
      </c>
      <c r="D162" s="648" t="s">
        <v>256</v>
      </c>
      <c r="E162" s="649"/>
      <c r="F162" s="649"/>
      <c r="G162" s="649"/>
      <c r="H162" s="649"/>
      <c r="I162" s="649"/>
      <c r="J162" s="649"/>
      <c r="K162" s="649"/>
      <c r="L162" s="649"/>
      <c r="M162" s="649"/>
      <c r="N162" s="649"/>
      <c r="O162" s="649"/>
      <c r="P162" s="649"/>
      <c r="Q162" s="649"/>
      <c r="R162" s="649"/>
      <c r="S162" s="649"/>
      <c r="T162" s="649"/>
      <c r="U162" s="649"/>
      <c r="V162" s="650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81" t="s">
        <v>257</v>
      </c>
      <c r="AZ162" s="80" t="s">
        <v>109</v>
      </c>
      <c r="BA162" s="120"/>
      <c r="BB162" s="82"/>
    </row>
    <row r="163" spans="1:54" s="83" customFormat="1">
      <c r="A163" s="74">
        <v>18</v>
      </c>
      <c r="B163" s="79" t="s">
        <v>258</v>
      </c>
      <c r="C163" s="80" t="s">
        <v>107</v>
      </c>
      <c r="D163" s="80" t="s">
        <v>144</v>
      </c>
      <c r="E163" s="648" t="s">
        <v>259</v>
      </c>
      <c r="F163" s="649"/>
      <c r="G163" s="649"/>
      <c r="H163" s="649"/>
      <c r="I163" s="649"/>
      <c r="J163" s="649"/>
      <c r="K163" s="649"/>
      <c r="L163" s="649"/>
      <c r="M163" s="649"/>
      <c r="N163" s="649"/>
      <c r="O163" s="649"/>
      <c r="P163" s="649"/>
      <c r="Q163" s="649"/>
      <c r="R163" s="649"/>
      <c r="S163" s="649"/>
      <c r="T163" s="649"/>
      <c r="U163" s="649"/>
      <c r="V163" s="650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1" t="s">
        <v>260</v>
      </c>
      <c r="AZ163" s="80" t="s">
        <v>109</v>
      </c>
      <c r="BA163" s="120"/>
      <c r="BB163" s="82"/>
    </row>
    <row r="164" spans="1:54" s="83" customFormat="1">
      <c r="A164" s="74">
        <v>19</v>
      </c>
      <c r="B164" s="79" t="s">
        <v>261</v>
      </c>
      <c r="C164" s="80" t="s">
        <v>107</v>
      </c>
      <c r="D164" s="648" t="s">
        <v>256</v>
      </c>
      <c r="E164" s="649"/>
      <c r="F164" s="649"/>
      <c r="G164" s="649"/>
      <c r="H164" s="649"/>
      <c r="I164" s="649"/>
      <c r="J164" s="649"/>
      <c r="K164" s="649"/>
      <c r="L164" s="649"/>
      <c r="M164" s="649"/>
      <c r="N164" s="649"/>
      <c r="O164" s="649"/>
      <c r="P164" s="649"/>
      <c r="Q164" s="649"/>
      <c r="R164" s="649"/>
      <c r="S164" s="649"/>
      <c r="T164" s="649"/>
      <c r="U164" s="649"/>
      <c r="V164" s="650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1" t="s">
        <v>257</v>
      </c>
      <c r="AZ164" s="80" t="s">
        <v>109</v>
      </c>
      <c r="BA164" s="120"/>
      <c r="BB164" s="82"/>
    </row>
    <row r="165" spans="1:54" s="83" customFormat="1">
      <c r="A165" s="74">
        <v>20</v>
      </c>
      <c r="B165" s="79" t="s">
        <v>262</v>
      </c>
      <c r="C165" s="80" t="s">
        <v>107</v>
      </c>
      <c r="D165" s="648" t="s">
        <v>263</v>
      </c>
      <c r="E165" s="649"/>
      <c r="F165" s="649"/>
      <c r="G165" s="649"/>
      <c r="H165" s="649"/>
      <c r="I165" s="649"/>
      <c r="J165" s="649"/>
      <c r="K165" s="649"/>
      <c r="L165" s="649"/>
      <c r="M165" s="649"/>
      <c r="N165" s="649"/>
      <c r="O165" s="649"/>
      <c r="P165" s="649"/>
      <c r="Q165" s="649"/>
      <c r="R165" s="649"/>
      <c r="S165" s="649"/>
      <c r="T165" s="649"/>
      <c r="U165" s="649"/>
      <c r="V165" s="650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1" t="s">
        <v>257</v>
      </c>
      <c r="AZ165" s="80" t="s">
        <v>109</v>
      </c>
      <c r="BA165" s="120"/>
      <c r="BB165" s="82"/>
    </row>
    <row r="166" spans="1:54" s="86" customFormat="1">
      <c r="A166" s="74">
        <v>21</v>
      </c>
      <c r="B166" s="79" t="s">
        <v>264</v>
      </c>
      <c r="C166" s="80" t="s">
        <v>109</v>
      </c>
      <c r="D166" s="80" t="s">
        <v>110</v>
      </c>
      <c r="E166" s="80" t="s">
        <v>111</v>
      </c>
      <c r="F166" s="648" t="s">
        <v>265</v>
      </c>
      <c r="G166" s="649"/>
      <c r="H166" s="649"/>
      <c r="I166" s="649"/>
      <c r="J166" s="649"/>
      <c r="K166" s="649"/>
      <c r="L166" s="649"/>
      <c r="M166" s="649"/>
      <c r="N166" s="649"/>
      <c r="O166" s="649"/>
      <c r="P166" s="649"/>
      <c r="Q166" s="649"/>
      <c r="R166" s="649"/>
      <c r="S166" s="649"/>
      <c r="T166" s="649"/>
      <c r="U166" s="649"/>
      <c r="V166" s="650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81" t="s">
        <v>266</v>
      </c>
      <c r="AZ166" s="80" t="s">
        <v>251</v>
      </c>
      <c r="BA166" s="120"/>
      <c r="BB166" s="85"/>
    </row>
    <row r="167" spans="1:54" s="86" customFormat="1">
      <c r="A167" s="74">
        <v>22</v>
      </c>
      <c r="B167" s="84" t="s">
        <v>199</v>
      </c>
      <c r="C167" s="80" t="s">
        <v>102</v>
      </c>
      <c r="D167" s="80" t="s">
        <v>103</v>
      </c>
      <c r="E167" s="80" t="s">
        <v>104</v>
      </c>
      <c r="F167" s="80" t="s">
        <v>105</v>
      </c>
      <c r="G167" s="80" t="s">
        <v>106</v>
      </c>
      <c r="H167" s="80" t="s">
        <v>107</v>
      </c>
      <c r="I167" s="80" t="s">
        <v>144</v>
      </c>
      <c r="J167" s="80" t="s">
        <v>109</v>
      </c>
      <c r="K167" s="80" t="s">
        <v>110</v>
      </c>
      <c r="L167" s="80" t="s">
        <v>238</v>
      </c>
      <c r="M167" s="80" t="s">
        <v>112</v>
      </c>
      <c r="N167" s="80" t="s">
        <v>113</v>
      </c>
      <c r="O167" s="80" t="s">
        <v>114</v>
      </c>
      <c r="P167" s="80" t="s">
        <v>115</v>
      </c>
      <c r="Q167" s="80" t="s">
        <v>116</v>
      </c>
      <c r="R167" s="80" t="s">
        <v>145</v>
      </c>
      <c r="S167" s="80" t="s">
        <v>146</v>
      </c>
      <c r="T167" s="80" t="s">
        <v>147</v>
      </c>
      <c r="U167" s="648" t="s">
        <v>267</v>
      </c>
      <c r="V167" s="650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  <c r="AY167" s="81" t="s">
        <v>268</v>
      </c>
      <c r="AZ167" s="80" t="s">
        <v>148</v>
      </c>
      <c r="BA167" s="120"/>
      <c r="BB167" s="85" t="s">
        <v>269</v>
      </c>
    </row>
    <row r="168" spans="1:54" s="83" customFormat="1">
      <c r="A168" s="74">
        <v>23</v>
      </c>
      <c r="B168" s="91" t="s">
        <v>270</v>
      </c>
      <c r="C168" s="80" t="s">
        <v>109</v>
      </c>
      <c r="D168" s="80" t="s">
        <v>110</v>
      </c>
      <c r="E168" s="80" t="s">
        <v>111</v>
      </c>
      <c r="F168" s="648" t="s">
        <v>271</v>
      </c>
      <c r="G168" s="649"/>
      <c r="H168" s="649"/>
      <c r="I168" s="649"/>
      <c r="J168" s="649"/>
      <c r="K168" s="649"/>
      <c r="L168" s="649"/>
      <c r="M168" s="649"/>
      <c r="N168" s="649"/>
      <c r="O168" s="649"/>
      <c r="P168" s="649"/>
      <c r="Q168" s="649"/>
      <c r="R168" s="649"/>
      <c r="S168" s="649"/>
      <c r="T168" s="649"/>
      <c r="U168" s="649"/>
      <c r="V168" s="650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1" t="s">
        <v>266</v>
      </c>
      <c r="AZ168" s="80" t="s">
        <v>251</v>
      </c>
      <c r="BA168" s="120"/>
      <c r="BB168" s="82"/>
    </row>
    <row r="169" spans="1:54" s="83" customFormat="1">
      <c r="A169" s="74">
        <v>24</v>
      </c>
      <c r="B169" s="79" t="s">
        <v>272</v>
      </c>
      <c r="C169" s="80" t="s">
        <v>109</v>
      </c>
      <c r="D169" s="648" t="s">
        <v>240</v>
      </c>
      <c r="E169" s="649"/>
      <c r="F169" s="649"/>
      <c r="G169" s="649"/>
      <c r="H169" s="649"/>
      <c r="I169" s="649"/>
      <c r="J169" s="649"/>
      <c r="K169" s="649"/>
      <c r="L169" s="649"/>
      <c r="M169" s="649"/>
      <c r="N169" s="649"/>
      <c r="O169" s="649"/>
      <c r="P169" s="649"/>
      <c r="Q169" s="649"/>
      <c r="R169" s="649"/>
      <c r="S169" s="649"/>
      <c r="T169" s="649"/>
      <c r="U169" s="649"/>
      <c r="V169" s="650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1" t="s">
        <v>257</v>
      </c>
      <c r="AZ169" s="80" t="s">
        <v>110</v>
      </c>
      <c r="BA169" s="120"/>
      <c r="BB169" s="82"/>
    </row>
    <row r="170" spans="1:54" s="86" customFormat="1">
      <c r="A170" s="74">
        <v>25</v>
      </c>
      <c r="B170" s="91" t="s">
        <v>273</v>
      </c>
      <c r="C170" s="80" t="s">
        <v>110</v>
      </c>
      <c r="D170" s="648" t="s">
        <v>274</v>
      </c>
      <c r="E170" s="649"/>
      <c r="F170" s="649"/>
      <c r="G170" s="649"/>
      <c r="H170" s="649"/>
      <c r="I170" s="649"/>
      <c r="J170" s="649"/>
      <c r="K170" s="649"/>
      <c r="L170" s="649"/>
      <c r="M170" s="649"/>
      <c r="N170" s="649"/>
      <c r="O170" s="649"/>
      <c r="P170" s="649"/>
      <c r="Q170" s="649"/>
      <c r="R170" s="649"/>
      <c r="S170" s="649"/>
      <c r="T170" s="649"/>
      <c r="U170" s="649"/>
      <c r="V170" s="650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1" t="s">
        <v>257</v>
      </c>
      <c r="AZ170" s="80" t="s">
        <v>155</v>
      </c>
      <c r="BA170" s="120"/>
      <c r="BB170" s="85"/>
    </row>
    <row r="171" spans="1:54" s="86" customFormat="1">
      <c r="A171" s="74">
        <v>26</v>
      </c>
      <c r="B171" s="79" t="s">
        <v>275</v>
      </c>
      <c r="C171" s="80" t="s">
        <v>155</v>
      </c>
      <c r="D171" s="80" t="s">
        <v>113</v>
      </c>
      <c r="E171" s="648" t="s">
        <v>276</v>
      </c>
      <c r="F171" s="649"/>
      <c r="G171" s="649"/>
      <c r="H171" s="649"/>
      <c r="I171" s="649"/>
      <c r="J171" s="649"/>
      <c r="K171" s="649"/>
      <c r="L171" s="649"/>
      <c r="M171" s="649"/>
      <c r="N171" s="649"/>
      <c r="O171" s="649"/>
      <c r="P171" s="649"/>
      <c r="Q171" s="649"/>
      <c r="R171" s="649"/>
      <c r="S171" s="649"/>
      <c r="T171" s="649"/>
      <c r="U171" s="649"/>
      <c r="V171" s="649"/>
      <c r="W171" s="649"/>
      <c r="X171" s="649"/>
      <c r="Y171" s="649"/>
      <c r="Z171" s="649"/>
      <c r="AA171" s="649"/>
      <c r="AB171" s="649"/>
      <c r="AC171" s="649"/>
      <c r="AD171" s="649"/>
      <c r="AE171" s="649"/>
      <c r="AF171" s="649"/>
      <c r="AG171" s="649"/>
      <c r="AH171" s="649"/>
      <c r="AI171" s="649"/>
      <c r="AJ171" s="649"/>
      <c r="AK171" s="649"/>
      <c r="AL171" s="649"/>
      <c r="AM171" s="649"/>
      <c r="AN171" s="649"/>
      <c r="AO171" s="649"/>
      <c r="AP171" s="649"/>
      <c r="AQ171" s="649"/>
      <c r="AR171" s="649"/>
      <c r="AS171" s="649"/>
      <c r="AT171" s="649"/>
      <c r="AU171" s="649"/>
      <c r="AV171" s="649"/>
      <c r="AW171" s="649"/>
      <c r="AX171" s="649"/>
      <c r="AY171" s="650"/>
      <c r="AZ171" s="80"/>
      <c r="BA171" s="120"/>
      <c r="BB171" s="85"/>
    </row>
    <row r="172" spans="1:54" s="83" customFormat="1">
      <c r="A172" s="74">
        <v>27</v>
      </c>
      <c r="B172" s="91" t="s">
        <v>277</v>
      </c>
      <c r="C172" s="80" t="s">
        <v>110</v>
      </c>
      <c r="D172" s="80" t="s">
        <v>111</v>
      </c>
      <c r="E172" s="80" t="s">
        <v>112</v>
      </c>
      <c r="F172" s="80" t="s">
        <v>113</v>
      </c>
      <c r="G172" s="80" t="s">
        <v>114</v>
      </c>
      <c r="H172" s="648" t="s">
        <v>278</v>
      </c>
      <c r="I172" s="649"/>
      <c r="J172" s="649"/>
      <c r="K172" s="649"/>
      <c r="L172" s="649"/>
      <c r="M172" s="649"/>
      <c r="N172" s="649"/>
      <c r="O172" s="649"/>
      <c r="P172" s="649"/>
      <c r="Q172" s="649"/>
      <c r="R172" s="649"/>
      <c r="S172" s="649"/>
      <c r="T172" s="649"/>
      <c r="U172" s="649"/>
      <c r="V172" s="649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  <c r="AV172" s="88"/>
      <c r="AW172" s="88"/>
      <c r="AX172" s="88"/>
      <c r="AY172" s="81" t="s">
        <v>279</v>
      </c>
      <c r="AZ172" s="80" t="s">
        <v>115</v>
      </c>
      <c r="BA172" s="120"/>
      <c r="BB172" s="82"/>
    </row>
    <row r="173" spans="1:54" s="86" customFormat="1">
      <c r="A173" s="74">
        <v>28</v>
      </c>
      <c r="B173" s="79" t="s">
        <v>213</v>
      </c>
      <c r="C173" s="80" t="s">
        <v>155</v>
      </c>
      <c r="D173" s="80" t="s">
        <v>113</v>
      </c>
      <c r="E173" s="80" t="s">
        <v>114</v>
      </c>
      <c r="F173" s="648" t="s">
        <v>280</v>
      </c>
      <c r="G173" s="649"/>
      <c r="H173" s="649"/>
      <c r="I173" s="649"/>
      <c r="J173" s="649"/>
      <c r="K173" s="649"/>
      <c r="L173" s="649"/>
      <c r="M173" s="649"/>
      <c r="N173" s="649"/>
      <c r="O173" s="649"/>
      <c r="P173" s="649"/>
      <c r="Q173" s="649"/>
      <c r="R173" s="649"/>
      <c r="S173" s="649"/>
      <c r="T173" s="649"/>
      <c r="U173" s="649"/>
      <c r="V173" s="649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  <c r="AV173" s="88"/>
      <c r="AW173" s="88"/>
      <c r="AX173" s="88"/>
      <c r="AY173" s="81" t="s">
        <v>266</v>
      </c>
      <c r="AZ173" s="80" t="s">
        <v>116</v>
      </c>
      <c r="BA173" s="120"/>
      <c r="BB173" s="85"/>
    </row>
    <row r="174" spans="1:54" s="86" customFormat="1">
      <c r="A174" s="74">
        <v>29</v>
      </c>
      <c r="B174" s="79" t="s">
        <v>281</v>
      </c>
      <c r="C174" s="80" t="s">
        <v>114</v>
      </c>
      <c r="D174" s="80" t="s">
        <v>115</v>
      </c>
      <c r="E174" s="80" t="s">
        <v>116</v>
      </c>
      <c r="F174" s="648"/>
      <c r="G174" s="649"/>
      <c r="H174" s="649"/>
      <c r="I174" s="649"/>
      <c r="J174" s="649"/>
      <c r="K174" s="649"/>
      <c r="L174" s="649"/>
      <c r="M174" s="649"/>
      <c r="N174" s="649"/>
      <c r="O174" s="649"/>
      <c r="P174" s="649"/>
      <c r="Q174" s="649"/>
      <c r="R174" s="649"/>
      <c r="S174" s="649"/>
      <c r="T174" s="649"/>
      <c r="U174" s="649"/>
      <c r="V174" s="650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1" t="s">
        <v>266</v>
      </c>
      <c r="AZ174" s="80" t="s">
        <v>145</v>
      </c>
      <c r="BA174" s="120"/>
      <c r="BB174" s="85"/>
    </row>
    <row r="175" spans="1:54" s="86" customFormat="1">
      <c r="A175" s="74">
        <v>30</v>
      </c>
      <c r="B175" s="79" t="s">
        <v>282</v>
      </c>
      <c r="C175" s="80" t="s">
        <v>114</v>
      </c>
      <c r="D175" s="80" t="s">
        <v>115</v>
      </c>
      <c r="E175" s="80" t="s">
        <v>116</v>
      </c>
      <c r="F175" s="648" t="s">
        <v>283</v>
      </c>
      <c r="G175" s="649"/>
      <c r="H175" s="649"/>
      <c r="I175" s="649"/>
      <c r="J175" s="649"/>
      <c r="K175" s="649"/>
      <c r="L175" s="649"/>
      <c r="M175" s="649"/>
      <c r="N175" s="649"/>
      <c r="O175" s="649"/>
      <c r="P175" s="649"/>
      <c r="Q175" s="649"/>
      <c r="R175" s="649"/>
      <c r="S175" s="649"/>
      <c r="T175" s="649"/>
      <c r="U175" s="649"/>
      <c r="V175" s="649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  <c r="AV175" s="88"/>
      <c r="AW175" s="88"/>
      <c r="AX175" s="88"/>
      <c r="AY175" s="81" t="s">
        <v>266</v>
      </c>
      <c r="AZ175" s="80" t="s">
        <v>145</v>
      </c>
      <c r="BA175" s="120"/>
      <c r="BB175" s="85"/>
    </row>
    <row r="176" spans="1:54" s="86" customFormat="1">
      <c r="A176" s="74">
        <v>31</v>
      </c>
      <c r="B176" s="79" t="s">
        <v>284</v>
      </c>
      <c r="C176" s="80" t="s">
        <v>115</v>
      </c>
      <c r="D176" s="648" t="s">
        <v>285</v>
      </c>
      <c r="E176" s="649"/>
      <c r="F176" s="649"/>
      <c r="G176" s="649"/>
      <c r="H176" s="649"/>
      <c r="I176" s="649"/>
      <c r="J176" s="649"/>
      <c r="K176" s="649"/>
      <c r="L176" s="649"/>
      <c r="M176" s="649"/>
      <c r="N176" s="649"/>
      <c r="O176" s="649"/>
      <c r="P176" s="649"/>
      <c r="Q176" s="649"/>
      <c r="R176" s="649"/>
      <c r="S176" s="649"/>
      <c r="T176" s="649"/>
      <c r="U176" s="649"/>
      <c r="V176" s="650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1" t="s">
        <v>257</v>
      </c>
      <c r="AZ176" s="80" t="s">
        <v>116</v>
      </c>
      <c r="BA176" s="120"/>
      <c r="BB176" s="85"/>
    </row>
    <row r="177" spans="1:54" s="83" customFormat="1">
      <c r="A177" s="74">
        <v>32</v>
      </c>
      <c r="B177" s="92" t="s">
        <v>286</v>
      </c>
      <c r="C177" s="80" t="s">
        <v>145</v>
      </c>
      <c r="D177" s="80" t="s">
        <v>146</v>
      </c>
      <c r="E177" s="648" t="s">
        <v>287</v>
      </c>
      <c r="F177" s="649"/>
      <c r="G177" s="649"/>
      <c r="H177" s="649"/>
      <c r="I177" s="649"/>
      <c r="J177" s="649"/>
      <c r="K177" s="649"/>
      <c r="L177" s="649"/>
      <c r="M177" s="649"/>
      <c r="N177" s="649"/>
      <c r="O177" s="649"/>
      <c r="P177" s="649"/>
      <c r="Q177" s="649"/>
      <c r="R177" s="649"/>
      <c r="S177" s="649"/>
      <c r="T177" s="649"/>
      <c r="U177" s="649"/>
      <c r="V177" s="650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1">
        <v>1000</v>
      </c>
      <c r="AZ177" s="93">
        <v>18323</v>
      </c>
      <c r="BA177" s="121"/>
      <c r="BB177" s="82"/>
    </row>
    <row r="178" spans="1:54" s="86" customFormat="1">
      <c r="A178" s="74">
        <v>33</v>
      </c>
      <c r="B178" s="92" t="s">
        <v>288</v>
      </c>
      <c r="C178" s="648" t="s">
        <v>289</v>
      </c>
      <c r="D178" s="649"/>
      <c r="E178" s="649"/>
      <c r="F178" s="649"/>
      <c r="G178" s="649"/>
      <c r="H178" s="649"/>
      <c r="I178" s="649"/>
      <c r="J178" s="649"/>
      <c r="K178" s="649"/>
      <c r="L178" s="649"/>
      <c r="M178" s="649"/>
      <c r="N178" s="649"/>
      <c r="O178" s="649"/>
      <c r="P178" s="649"/>
      <c r="Q178" s="649"/>
      <c r="R178" s="649"/>
      <c r="S178" s="649"/>
      <c r="T178" s="649"/>
      <c r="U178" s="649"/>
      <c r="V178" s="650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1"/>
      <c r="AZ178" s="94"/>
      <c r="BA178" s="122"/>
      <c r="BB178" s="85"/>
    </row>
    <row r="179" spans="1:54" s="83" customFormat="1">
      <c r="A179" s="74">
        <v>34</v>
      </c>
      <c r="B179" s="79" t="s">
        <v>290</v>
      </c>
      <c r="C179" s="80" t="s">
        <v>146</v>
      </c>
      <c r="D179" s="648" t="s">
        <v>291</v>
      </c>
      <c r="E179" s="649"/>
      <c r="F179" s="649"/>
      <c r="G179" s="649"/>
      <c r="H179" s="649"/>
      <c r="I179" s="649"/>
      <c r="J179" s="649"/>
      <c r="K179" s="649"/>
      <c r="L179" s="649"/>
      <c r="M179" s="649"/>
      <c r="N179" s="649"/>
      <c r="O179" s="649"/>
      <c r="P179" s="649"/>
      <c r="Q179" s="649"/>
      <c r="R179" s="649"/>
      <c r="S179" s="649"/>
      <c r="T179" s="649"/>
      <c r="U179" s="649"/>
      <c r="V179" s="650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1">
        <v>500</v>
      </c>
      <c r="AZ179" s="93">
        <v>18323</v>
      </c>
      <c r="BA179" s="121"/>
      <c r="BB179" s="82"/>
    </row>
    <row r="180" spans="1:54" s="86" customFormat="1">
      <c r="A180" s="80">
        <v>40</v>
      </c>
      <c r="B180" s="79" t="s">
        <v>235</v>
      </c>
      <c r="C180" s="80" t="s">
        <v>115</v>
      </c>
      <c r="D180" s="80" t="s">
        <v>116</v>
      </c>
      <c r="E180" s="80" t="s">
        <v>145</v>
      </c>
      <c r="F180" s="80" t="s">
        <v>146</v>
      </c>
      <c r="G180" s="80" t="s">
        <v>147</v>
      </c>
      <c r="H180" s="648" t="s">
        <v>292</v>
      </c>
      <c r="I180" s="649"/>
      <c r="J180" s="649"/>
      <c r="K180" s="649"/>
      <c r="L180" s="649"/>
      <c r="M180" s="649"/>
      <c r="N180" s="649"/>
      <c r="O180" s="649"/>
      <c r="P180" s="649"/>
      <c r="Q180" s="649"/>
      <c r="R180" s="649"/>
      <c r="S180" s="649"/>
      <c r="T180" s="649"/>
      <c r="U180" s="649"/>
      <c r="V180" s="650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1" t="s">
        <v>279</v>
      </c>
      <c r="AZ180" s="80" t="s">
        <v>176</v>
      </c>
      <c r="BA180" s="120"/>
      <c r="BB180" s="85"/>
    </row>
    <row r="181" spans="1:54" s="86" customFormat="1">
      <c r="A181" s="80">
        <v>43</v>
      </c>
      <c r="B181" s="79" t="s">
        <v>293</v>
      </c>
      <c r="C181" s="80" t="s">
        <v>147</v>
      </c>
      <c r="D181" s="648" t="s">
        <v>294</v>
      </c>
      <c r="E181" s="649"/>
      <c r="F181" s="649"/>
      <c r="G181" s="649"/>
      <c r="H181" s="649"/>
      <c r="I181" s="649"/>
      <c r="J181" s="649"/>
      <c r="K181" s="649"/>
      <c r="L181" s="649"/>
      <c r="M181" s="649"/>
      <c r="N181" s="649"/>
      <c r="O181" s="649"/>
      <c r="P181" s="649"/>
      <c r="Q181" s="649"/>
      <c r="R181" s="649"/>
      <c r="S181" s="649"/>
      <c r="T181" s="649"/>
      <c r="U181" s="649"/>
      <c r="V181" s="650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1">
        <v>500</v>
      </c>
      <c r="AZ181" s="94"/>
      <c r="BA181" s="122"/>
      <c r="BB181" s="85" t="s">
        <v>295</v>
      </c>
    </row>
    <row r="182" spans="1:54" s="86" customFormat="1">
      <c r="A182" s="94">
        <v>25</v>
      </c>
      <c r="B182" s="79" t="s">
        <v>296</v>
      </c>
      <c r="C182" s="80" t="s">
        <v>297</v>
      </c>
      <c r="D182" s="80" t="s">
        <v>298</v>
      </c>
      <c r="E182" s="648" t="s">
        <v>299</v>
      </c>
      <c r="F182" s="649"/>
      <c r="G182" s="649"/>
      <c r="H182" s="649"/>
      <c r="I182" s="649"/>
      <c r="J182" s="649"/>
      <c r="K182" s="649"/>
      <c r="L182" s="649"/>
      <c r="M182" s="649"/>
      <c r="N182" s="649"/>
      <c r="O182" s="649"/>
      <c r="P182" s="649"/>
      <c r="Q182" s="649"/>
      <c r="R182" s="649"/>
      <c r="S182" s="649"/>
      <c r="T182" s="649"/>
      <c r="U182" s="649"/>
      <c r="V182" s="650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  <c r="AY182" s="81" t="s">
        <v>300</v>
      </c>
      <c r="AZ182" s="80" t="s">
        <v>301</v>
      </c>
      <c r="BA182" s="120"/>
      <c r="BB182" s="85"/>
    </row>
    <row r="183" spans="1:54" s="86" customFormat="1">
      <c r="A183" s="94">
        <v>26</v>
      </c>
      <c r="B183" s="95" t="s">
        <v>302</v>
      </c>
      <c r="C183" s="80" t="s">
        <v>297</v>
      </c>
      <c r="D183" s="80" t="s">
        <v>298</v>
      </c>
      <c r="E183" s="648" t="s">
        <v>299</v>
      </c>
      <c r="F183" s="649"/>
      <c r="G183" s="649"/>
      <c r="H183" s="649"/>
      <c r="I183" s="649"/>
      <c r="J183" s="649"/>
      <c r="K183" s="649"/>
      <c r="L183" s="649"/>
      <c r="M183" s="649"/>
      <c r="N183" s="649"/>
      <c r="O183" s="649"/>
      <c r="P183" s="649"/>
      <c r="Q183" s="649"/>
      <c r="R183" s="649"/>
      <c r="S183" s="649"/>
      <c r="T183" s="649"/>
      <c r="U183" s="649"/>
      <c r="V183" s="650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1" t="s">
        <v>300</v>
      </c>
      <c r="AZ183" s="80" t="s">
        <v>301</v>
      </c>
      <c r="BA183" s="120"/>
      <c r="BB183" s="85"/>
    </row>
    <row r="184" spans="1:54" s="83" customFormat="1">
      <c r="A184" s="94">
        <v>29</v>
      </c>
      <c r="B184" s="79" t="s">
        <v>303</v>
      </c>
      <c r="C184" s="80" t="s">
        <v>304</v>
      </c>
      <c r="D184" s="80" t="s">
        <v>305</v>
      </c>
      <c r="E184" s="648" t="s">
        <v>306</v>
      </c>
      <c r="F184" s="649"/>
      <c r="G184" s="649"/>
      <c r="H184" s="649"/>
      <c r="I184" s="649"/>
      <c r="J184" s="649"/>
      <c r="K184" s="649"/>
      <c r="L184" s="649"/>
      <c r="M184" s="649"/>
      <c r="N184" s="649"/>
      <c r="O184" s="649"/>
      <c r="P184" s="649"/>
      <c r="Q184" s="649"/>
      <c r="R184" s="649"/>
      <c r="S184" s="649"/>
      <c r="T184" s="649"/>
      <c r="U184" s="649"/>
      <c r="V184" s="650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1" t="s">
        <v>307</v>
      </c>
      <c r="AZ184" s="80" t="s">
        <v>238</v>
      </c>
      <c r="BA184" s="120"/>
      <c r="BB184" s="82"/>
    </row>
    <row r="185" spans="1:54" s="83" customFormat="1">
      <c r="A185" s="94">
        <v>30</v>
      </c>
      <c r="B185" s="79" t="s">
        <v>308</v>
      </c>
      <c r="C185" s="80" t="s">
        <v>238</v>
      </c>
      <c r="D185" s="80" t="s">
        <v>112</v>
      </c>
      <c r="E185" s="664" t="s">
        <v>309</v>
      </c>
      <c r="F185" s="649"/>
      <c r="G185" s="649"/>
      <c r="H185" s="649"/>
      <c r="I185" s="649"/>
      <c r="J185" s="649"/>
      <c r="K185" s="649"/>
      <c r="L185" s="649"/>
      <c r="M185" s="649"/>
      <c r="N185" s="649"/>
      <c r="O185" s="649"/>
      <c r="P185" s="649"/>
      <c r="Q185" s="649"/>
      <c r="R185" s="649"/>
      <c r="S185" s="649"/>
      <c r="T185" s="649"/>
      <c r="U185" s="649"/>
      <c r="V185" s="650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1" t="s">
        <v>307</v>
      </c>
      <c r="AZ185" s="80" t="s">
        <v>163</v>
      </c>
      <c r="BA185" s="120"/>
      <c r="BB185" s="82"/>
    </row>
    <row r="186" spans="1:54" s="83" customFormat="1">
      <c r="A186" s="94">
        <v>31</v>
      </c>
      <c r="B186" s="91" t="s">
        <v>310</v>
      </c>
      <c r="C186" s="80" t="s">
        <v>238</v>
      </c>
      <c r="D186" s="80" t="s">
        <v>112</v>
      </c>
      <c r="E186" s="648" t="s">
        <v>311</v>
      </c>
      <c r="F186" s="649"/>
      <c r="G186" s="649"/>
      <c r="H186" s="649"/>
      <c r="I186" s="649"/>
      <c r="J186" s="649"/>
      <c r="K186" s="649"/>
      <c r="L186" s="649"/>
      <c r="M186" s="649"/>
      <c r="N186" s="649"/>
      <c r="O186" s="649"/>
      <c r="P186" s="649"/>
      <c r="Q186" s="649"/>
      <c r="R186" s="649"/>
      <c r="S186" s="649"/>
      <c r="T186" s="649"/>
      <c r="U186" s="649"/>
      <c r="V186" s="650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  <c r="AY186" s="81" t="s">
        <v>307</v>
      </c>
      <c r="AZ186" s="80" t="s">
        <v>112</v>
      </c>
      <c r="BA186" s="120"/>
      <c r="BB186" s="82"/>
    </row>
    <row r="187" spans="1:54" s="86" customFormat="1">
      <c r="A187" s="94">
        <v>42</v>
      </c>
      <c r="B187" s="95" t="s">
        <v>312</v>
      </c>
      <c r="C187" s="80" t="s">
        <v>304</v>
      </c>
      <c r="D187" s="80" t="s">
        <v>305</v>
      </c>
      <c r="E187" s="80" t="s">
        <v>238</v>
      </c>
      <c r="F187" s="80" t="s">
        <v>112</v>
      </c>
      <c r="G187" s="80" t="s">
        <v>113</v>
      </c>
      <c r="H187" s="80" t="s">
        <v>114</v>
      </c>
      <c r="I187" s="80" t="s">
        <v>115</v>
      </c>
      <c r="J187" s="80" t="s">
        <v>116</v>
      </c>
      <c r="K187" s="80" t="s">
        <v>117</v>
      </c>
      <c r="L187" s="80" t="s">
        <v>146</v>
      </c>
      <c r="M187" s="80" t="s">
        <v>147</v>
      </c>
      <c r="N187" s="648" t="s">
        <v>313</v>
      </c>
      <c r="O187" s="649"/>
      <c r="P187" s="649"/>
      <c r="Q187" s="649"/>
      <c r="R187" s="649"/>
      <c r="S187" s="649"/>
      <c r="T187" s="649"/>
      <c r="U187" s="649"/>
      <c r="V187" s="650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1" t="s">
        <v>314</v>
      </c>
      <c r="AZ187" s="80" t="s">
        <v>176</v>
      </c>
      <c r="BA187" s="120"/>
      <c r="BB187" s="85"/>
    </row>
    <row r="188" spans="1:54" s="86" customFormat="1">
      <c r="A188" s="94">
        <v>43</v>
      </c>
      <c r="B188" s="92" t="s">
        <v>315</v>
      </c>
      <c r="C188" s="80" t="s">
        <v>114</v>
      </c>
      <c r="D188" s="80" t="s">
        <v>115</v>
      </c>
      <c r="E188" s="80" t="s">
        <v>116</v>
      </c>
      <c r="F188" s="80" t="s">
        <v>117</v>
      </c>
      <c r="G188" s="80" t="s">
        <v>146</v>
      </c>
      <c r="H188" s="80" t="s">
        <v>147</v>
      </c>
      <c r="I188" s="648" t="s">
        <v>313</v>
      </c>
      <c r="J188" s="649"/>
      <c r="K188" s="649"/>
      <c r="L188" s="649"/>
      <c r="M188" s="649"/>
      <c r="N188" s="649"/>
      <c r="O188" s="649"/>
      <c r="P188" s="649"/>
      <c r="Q188" s="649"/>
      <c r="R188" s="649"/>
      <c r="S188" s="649"/>
      <c r="T188" s="649"/>
      <c r="U188" s="649"/>
      <c r="V188" s="650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1" t="s">
        <v>316</v>
      </c>
      <c r="AZ188" s="80" t="s">
        <v>148</v>
      </c>
      <c r="BA188" s="120"/>
      <c r="BB188" s="85"/>
    </row>
    <row r="189" spans="1:54" s="86" customFormat="1">
      <c r="A189" s="94">
        <v>44</v>
      </c>
      <c r="B189" s="79" t="s">
        <v>317</v>
      </c>
      <c r="C189" s="80" t="s">
        <v>114</v>
      </c>
      <c r="D189" s="80" t="s">
        <v>115</v>
      </c>
      <c r="E189" s="80" t="s">
        <v>116</v>
      </c>
      <c r="F189" s="648" t="s">
        <v>318</v>
      </c>
      <c r="G189" s="649"/>
      <c r="H189" s="649"/>
      <c r="I189" s="649"/>
      <c r="J189" s="649"/>
      <c r="K189" s="649"/>
      <c r="L189" s="649"/>
      <c r="M189" s="649"/>
      <c r="N189" s="649"/>
      <c r="O189" s="649"/>
      <c r="P189" s="649"/>
      <c r="Q189" s="649"/>
      <c r="R189" s="649"/>
      <c r="S189" s="649"/>
      <c r="T189" s="649"/>
      <c r="U189" s="649"/>
      <c r="V189" s="650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89"/>
      <c r="AY189" s="81" t="s">
        <v>319</v>
      </c>
      <c r="AZ189" s="80" t="s">
        <v>320</v>
      </c>
      <c r="BA189" s="120"/>
      <c r="BB189" s="85"/>
    </row>
    <row r="190" spans="1:54" s="86" customFormat="1">
      <c r="A190" s="94">
        <v>9</v>
      </c>
      <c r="B190" s="79" t="s">
        <v>321</v>
      </c>
      <c r="C190" s="80" t="s">
        <v>322</v>
      </c>
      <c r="D190" s="80" t="s">
        <v>323</v>
      </c>
      <c r="E190" s="648" t="s">
        <v>324</v>
      </c>
      <c r="F190" s="649"/>
      <c r="G190" s="649"/>
      <c r="H190" s="649"/>
      <c r="I190" s="649"/>
      <c r="J190" s="649"/>
      <c r="K190" s="649"/>
      <c r="L190" s="649"/>
      <c r="M190" s="649"/>
      <c r="N190" s="649"/>
      <c r="O190" s="649"/>
      <c r="P190" s="649"/>
      <c r="Q190" s="649"/>
      <c r="R190" s="649"/>
      <c r="S190" s="649"/>
      <c r="T190" s="649"/>
      <c r="U190" s="649"/>
      <c r="V190" s="650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81" t="s">
        <v>300</v>
      </c>
      <c r="AZ190" s="80" t="s">
        <v>301</v>
      </c>
      <c r="BA190" s="120"/>
      <c r="BB190" s="96"/>
    </row>
    <row r="191" spans="1:54" s="86" customFormat="1">
      <c r="A191" s="94">
        <v>10</v>
      </c>
      <c r="B191" s="79" t="s">
        <v>325</v>
      </c>
      <c r="C191" s="80" t="s">
        <v>322</v>
      </c>
      <c r="D191" s="80" t="s">
        <v>323</v>
      </c>
      <c r="E191" s="648" t="s">
        <v>324</v>
      </c>
      <c r="F191" s="649"/>
      <c r="G191" s="649"/>
      <c r="H191" s="649"/>
      <c r="I191" s="649"/>
      <c r="J191" s="649"/>
      <c r="K191" s="649"/>
      <c r="L191" s="649"/>
      <c r="M191" s="649"/>
      <c r="N191" s="649"/>
      <c r="O191" s="649"/>
      <c r="P191" s="649"/>
      <c r="Q191" s="649"/>
      <c r="R191" s="649"/>
      <c r="S191" s="649"/>
      <c r="T191" s="649"/>
      <c r="U191" s="649"/>
      <c r="V191" s="650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1" t="s">
        <v>300</v>
      </c>
      <c r="AZ191" s="80" t="s">
        <v>301</v>
      </c>
      <c r="BA191" s="120"/>
      <c r="BB191" s="96"/>
    </row>
    <row r="192" spans="1:54" s="86" customFormat="1">
      <c r="A192" s="94">
        <v>11</v>
      </c>
      <c r="B192" s="79" t="s">
        <v>326</v>
      </c>
      <c r="C192" s="80" t="s">
        <v>322</v>
      </c>
      <c r="D192" s="80" t="s">
        <v>323</v>
      </c>
      <c r="E192" s="648" t="s">
        <v>324</v>
      </c>
      <c r="F192" s="649"/>
      <c r="G192" s="649"/>
      <c r="H192" s="649"/>
      <c r="I192" s="649"/>
      <c r="J192" s="649"/>
      <c r="K192" s="649"/>
      <c r="L192" s="649"/>
      <c r="M192" s="649"/>
      <c r="N192" s="649"/>
      <c r="O192" s="649"/>
      <c r="P192" s="649"/>
      <c r="Q192" s="649"/>
      <c r="R192" s="649"/>
      <c r="S192" s="649"/>
      <c r="T192" s="649"/>
      <c r="U192" s="649"/>
      <c r="V192" s="650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1" t="s">
        <v>300</v>
      </c>
      <c r="AZ192" s="94" t="s">
        <v>301</v>
      </c>
      <c r="BA192" s="122"/>
      <c r="BB192" s="96"/>
    </row>
    <row r="193" spans="1:54">
      <c r="A193" s="74">
        <v>38</v>
      </c>
      <c r="B193" s="97" t="s">
        <v>327</v>
      </c>
      <c r="C193" s="74" t="s">
        <v>114</v>
      </c>
      <c r="D193" s="74" t="s">
        <v>115</v>
      </c>
      <c r="E193" s="74" t="s">
        <v>116</v>
      </c>
      <c r="F193" s="74" t="s">
        <v>145</v>
      </c>
      <c r="G193" s="74" t="s">
        <v>146</v>
      </c>
      <c r="H193" s="74" t="s">
        <v>147</v>
      </c>
      <c r="I193" s="74" t="s">
        <v>148</v>
      </c>
      <c r="J193" s="74" t="s">
        <v>149</v>
      </c>
      <c r="K193" s="74" t="s">
        <v>150</v>
      </c>
      <c r="L193" s="74" t="s">
        <v>151</v>
      </c>
      <c r="M193" s="74" t="s">
        <v>152</v>
      </c>
      <c r="N193" s="74" t="s">
        <v>153</v>
      </c>
      <c r="O193" s="74" t="s">
        <v>156</v>
      </c>
      <c r="P193" s="74" t="s">
        <v>157</v>
      </c>
      <c r="Q193" s="74" t="s">
        <v>158</v>
      </c>
      <c r="R193" s="74" t="s">
        <v>159</v>
      </c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7"/>
      <c r="AZ193" s="74"/>
      <c r="BA193" s="119"/>
    </row>
    <row r="194" spans="1:54" s="83" customFormat="1">
      <c r="A194" s="74">
        <v>42</v>
      </c>
      <c r="B194" s="98" t="s">
        <v>328</v>
      </c>
      <c r="C194" s="74" t="s">
        <v>116</v>
      </c>
      <c r="D194" s="74" t="s">
        <v>145</v>
      </c>
      <c r="E194" s="74" t="s">
        <v>146</v>
      </c>
      <c r="F194" s="74" t="s">
        <v>147</v>
      </c>
      <c r="G194" s="74" t="s">
        <v>148</v>
      </c>
      <c r="H194" s="74" t="s">
        <v>149</v>
      </c>
      <c r="I194" s="74" t="s">
        <v>150</v>
      </c>
      <c r="J194" s="660" t="s">
        <v>329</v>
      </c>
      <c r="K194" s="661"/>
      <c r="L194" s="661"/>
      <c r="M194" s="661"/>
      <c r="N194" s="661"/>
      <c r="O194" s="661"/>
      <c r="P194" s="661"/>
      <c r="Q194" s="661"/>
      <c r="R194" s="661"/>
      <c r="S194" s="661"/>
      <c r="T194" s="661"/>
      <c r="U194" s="661"/>
      <c r="V194" s="662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7"/>
      <c r="AZ194" s="99"/>
      <c r="BA194" s="123"/>
      <c r="BB194" s="82"/>
    </row>
    <row r="195" spans="1:54" s="83" customFormat="1">
      <c r="A195" s="74">
        <v>44</v>
      </c>
      <c r="B195" s="100" t="s">
        <v>330</v>
      </c>
      <c r="C195" s="74" t="s">
        <v>147</v>
      </c>
      <c r="D195" s="74" t="s">
        <v>148</v>
      </c>
      <c r="E195" s="74" t="s">
        <v>149</v>
      </c>
      <c r="F195" s="74" t="s">
        <v>150</v>
      </c>
      <c r="G195" s="74" t="s">
        <v>151</v>
      </c>
      <c r="H195" s="74" t="s">
        <v>152</v>
      </c>
      <c r="I195" s="74" t="s">
        <v>153</v>
      </c>
      <c r="J195" s="74" t="s">
        <v>156</v>
      </c>
      <c r="K195" s="74" t="s">
        <v>157</v>
      </c>
      <c r="L195" s="74" t="s">
        <v>158</v>
      </c>
      <c r="M195" s="74" t="s">
        <v>159</v>
      </c>
      <c r="N195" s="74" t="s">
        <v>160</v>
      </c>
      <c r="O195" s="74" t="s">
        <v>161</v>
      </c>
      <c r="P195" s="74" t="s">
        <v>164</v>
      </c>
      <c r="Q195" s="660" t="s">
        <v>331</v>
      </c>
      <c r="R195" s="661"/>
      <c r="S195" s="661"/>
      <c r="T195" s="661"/>
      <c r="U195" s="661"/>
      <c r="V195" s="661"/>
      <c r="W195" s="661"/>
      <c r="X195" s="661"/>
      <c r="Y195" s="661"/>
      <c r="Z195" s="661"/>
      <c r="AA195" s="661"/>
      <c r="AB195" s="661"/>
      <c r="AC195" s="661"/>
      <c r="AD195" s="661"/>
      <c r="AE195" s="661"/>
      <c r="AF195" s="661"/>
      <c r="AG195" s="661"/>
      <c r="AH195" s="661"/>
      <c r="AI195" s="661"/>
      <c r="AJ195" s="661"/>
      <c r="AK195" s="661"/>
      <c r="AL195" s="661"/>
      <c r="AM195" s="661"/>
      <c r="AN195" s="661"/>
      <c r="AO195" s="661"/>
      <c r="AP195" s="661"/>
      <c r="AQ195" s="661"/>
      <c r="AR195" s="661"/>
      <c r="AS195" s="661"/>
      <c r="AT195" s="661"/>
      <c r="AU195" s="661"/>
      <c r="AV195" s="661"/>
      <c r="AW195" s="661"/>
      <c r="AX195" s="661"/>
      <c r="AY195" s="661"/>
      <c r="AZ195" s="662"/>
      <c r="BA195" s="119"/>
      <c r="BB195" s="82"/>
    </row>
    <row r="196" spans="1:54" s="83" customFormat="1">
      <c r="A196" s="101">
        <v>46</v>
      </c>
      <c r="B196" s="102" t="s">
        <v>332</v>
      </c>
      <c r="C196" s="101" t="s">
        <v>147</v>
      </c>
      <c r="D196" s="101" t="s">
        <v>148</v>
      </c>
      <c r="E196" s="101" t="s">
        <v>149</v>
      </c>
      <c r="F196" s="660" t="s">
        <v>333</v>
      </c>
      <c r="G196" s="661"/>
      <c r="H196" s="661"/>
      <c r="I196" s="661"/>
      <c r="J196" s="661"/>
      <c r="K196" s="661"/>
      <c r="L196" s="661"/>
      <c r="M196" s="661"/>
      <c r="N196" s="661"/>
      <c r="O196" s="661"/>
      <c r="P196" s="661"/>
      <c r="Q196" s="661"/>
      <c r="R196" s="661"/>
      <c r="S196" s="661"/>
      <c r="T196" s="661"/>
      <c r="U196" s="661"/>
      <c r="V196" s="662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4"/>
      <c r="AZ196" s="99"/>
      <c r="BA196" s="123"/>
      <c r="BB196" s="82"/>
    </row>
    <row r="197" spans="1:54" s="83" customFormat="1">
      <c r="A197" s="74">
        <v>48</v>
      </c>
      <c r="B197" s="75" t="s">
        <v>334</v>
      </c>
      <c r="C197" s="74" t="s">
        <v>176</v>
      </c>
      <c r="D197" s="74" t="s">
        <v>150</v>
      </c>
      <c r="E197" s="74" t="s">
        <v>151</v>
      </c>
      <c r="F197" s="74" t="s">
        <v>152</v>
      </c>
      <c r="G197" s="74" t="s">
        <v>153</v>
      </c>
      <c r="H197" s="660" t="s">
        <v>335</v>
      </c>
      <c r="I197" s="661"/>
      <c r="J197" s="661"/>
      <c r="K197" s="661"/>
      <c r="L197" s="661"/>
      <c r="M197" s="661"/>
      <c r="N197" s="661"/>
      <c r="O197" s="661"/>
      <c r="P197" s="661"/>
      <c r="Q197" s="661"/>
      <c r="R197" s="661"/>
      <c r="S197" s="661"/>
      <c r="T197" s="661"/>
      <c r="U197" s="661"/>
      <c r="V197" s="661"/>
      <c r="W197" s="661"/>
      <c r="X197" s="661"/>
      <c r="Y197" s="661"/>
      <c r="Z197" s="661"/>
      <c r="AA197" s="661"/>
      <c r="AB197" s="661"/>
      <c r="AC197" s="661"/>
      <c r="AD197" s="661"/>
      <c r="AE197" s="661"/>
      <c r="AF197" s="661"/>
      <c r="AG197" s="661"/>
      <c r="AH197" s="661"/>
      <c r="AI197" s="661"/>
      <c r="AJ197" s="661"/>
      <c r="AK197" s="661"/>
      <c r="AL197" s="661"/>
      <c r="AM197" s="661"/>
      <c r="AN197" s="661"/>
      <c r="AO197" s="661"/>
      <c r="AP197" s="661"/>
      <c r="AQ197" s="661"/>
      <c r="AR197" s="661"/>
      <c r="AS197" s="661"/>
      <c r="AT197" s="661"/>
      <c r="AU197" s="661"/>
      <c r="AV197" s="661"/>
      <c r="AW197" s="661"/>
      <c r="AX197" s="661"/>
      <c r="AY197" s="662"/>
      <c r="AZ197" s="74"/>
      <c r="BA197" s="119"/>
      <c r="BB197" s="82"/>
    </row>
    <row r="198" spans="1:54">
      <c r="A198" s="74">
        <v>49</v>
      </c>
      <c r="B198" s="75" t="s">
        <v>336</v>
      </c>
      <c r="C198" s="74" t="s">
        <v>176</v>
      </c>
      <c r="D198" s="74" t="s">
        <v>150</v>
      </c>
      <c r="E198" s="660" t="s">
        <v>337</v>
      </c>
      <c r="F198" s="661"/>
      <c r="G198" s="661"/>
      <c r="H198" s="661"/>
      <c r="I198" s="661"/>
      <c r="J198" s="661"/>
      <c r="K198" s="661"/>
      <c r="L198" s="661"/>
      <c r="M198" s="661"/>
      <c r="N198" s="661"/>
      <c r="O198" s="661"/>
      <c r="P198" s="661"/>
      <c r="Q198" s="661"/>
      <c r="R198" s="661"/>
      <c r="S198" s="661"/>
      <c r="T198" s="661"/>
      <c r="U198" s="661"/>
      <c r="V198" s="662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37"/>
      <c r="AZ198" s="36"/>
      <c r="BA198" s="115"/>
    </row>
    <row r="199" spans="1:54">
      <c r="A199" s="74">
        <v>50</v>
      </c>
      <c r="B199" s="75" t="s">
        <v>338</v>
      </c>
      <c r="C199" s="74" t="s">
        <v>150</v>
      </c>
      <c r="D199" s="74" t="s">
        <v>151</v>
      </c>
      <c r="E199" s="74" t="s">
        <v>152</v>
      </c>
      <c r="F199" s="74" t="s">
        <v>153</v>
      </c>
      <c r="G199" s="74" t="s">
        <v>156</v>
      </c>
      <c r="H199" s="74" t="s">
        <v>157</v>
      </c>
      <c r="I199" s="74" t="s">
        <v>158</v>
      </c>
      <c r="J199" s="74" t="s">
        <v>159</v>
      </c>
      <c r="K199" s="660" t="s">
        <v>339</v>
      </c>
      <c r="L199" s="661"/>
      <c r="M199" s="661"/>
      <c r="N199" s="661"/>
      <c r="O199" s="661"/>
      <c r="P199" s="661"/>
      <c r="Q199" s="661"/>
      <c r="R199" s="661"/>
      <c r="S199" s="661"/>
      <c r="T199" s="661"/>
      <c r="U199" s="661"/>
      <c r="V199" s="662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7"/>
      <c r="AZ199" s="74"/>
      <c r="BA199" s="119"/>
    </row>
    <row r="200" spans="1:54" s="83" customFormat="1">
      <c r="A200" s="74">
        <v>51</v>
      </c>
      <c r="B200" s="75" t="s">
        <v>340</v>
      </c>
      <c r="C200" s="74" t="s">
        <v>150</v>
      </c>
      <c r="D200" s="74" t="s">
        <v>151</v>
      </c>
      <c r="E200" s="74" t="s">
        <v>152</v>
      </c>
      <c r="F200" s="660" t="s">
        <v>341</v>
      </c>
      <c r="G200" s="661"/>
      <c r="H200" s="661"/>
      <c r="I200" s="661"/>
      <c r="J200" s="661"/>
      <c r="K200" s="661"/>
      <c r="L200" s="661"/>
      <c r="M200" s="661"/>
      <c r="N200" s="661"/>
      <c r="O200" s="661"/>
      <c r="P200" s="661"/>
      <c r="Q200" s="661"/>
      <c r="R200" s="661"/>
      <c r="S200" s="661"/>
      <c r="T200" s="661"/>
      <c r="U200" s="661"/>
      <c r="V200" s="662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7" t="s">
        <v>266</v>
      </c>
      <c r="AZ200" s="74" t="s">
        <v>342</v>
      </c>
      <c r="BA200" s="119"/>
      <c r="BB200" s="82"/>
    </row>
    <row r="201" spans="1:54">
      <c r="A201" s="74">
        <v>52</v>
      </c>
      <c r="B201" s="75" t="s">
        <v>343</v>
      </c>
      <c r="C201" s="74" t="s">
        <v>153</v>
      </c>
      <c r="D201" s="74" t="s">
        <v>156</v>
      </c>
      <c r="E201" s="74" t="s">
        <v>157</v>
      </c>
      <c r="F201" s="74" t="s">
        <v>158</v>
      </c>
      <c r="G201" s="74" t="s">
        <v>159</v>
      </c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7"/>
      <c r="AZ201" s="74"/>
      <c r="BA201" s="119"/>
      <c r="BB201" s="82"/>
    </row>
    <row r="202" spans="1:54">
      <c r="A202" s="74">
        <v>55</v>
      </c>
      <c r="B202" s="105" t="s">
        <v>344</v>
      </c>
      <c r="C202" s="74" t="s">
        <v>147</v>
      </c>
      <c r="D202" s="74" t="s">
        <v>148</v>
      </c>
      <c r="E202" s="74" t="s">
        <v>149</v>
      </c>
      <c r="F202" s="74" t="s">
        <v>150</v>
      </c>
      <c r="G202" s="74" t="s">
        <v>151</v>
      </c>
      <c r="H202" s="74" t="s">
        <v>152</v>
      </c>
      <c r="I202" s="74" t="s">
        <v>153</v>
      </c>
      <c r="J202" s="74" t="s">
        <v>156</v>
      </c>
      <c r="K202" s="74" t="s">
        <v>157</v>
      </c>
      <c r="L202" s="74" t="s">
        <v>158</v>
      </c>
      <c r="M202" s="74" t="s">
        <v>159</v>
      </c>
      <c r="N202" s="660" t="s">
        <v>345</v>
      </c>
      <c r="O202" s="661"/>
      <c r="P202" s="661"/>
      <c r="Q202" s="661"/>
      <c r="R202" s="661"/>
      <c r="S202" s="661"/>
      <c r="T202" s="661"/>
      <c r="U202" s="661"/>
      <c r="V202" s="662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7"/>
      <c r="AZ202" s="99"/>
      <c r="BA202" s="123"/>
      <c r="BB202" s="82"/>
    </row>
    <row r="203" spans="1:54" s="83" customFormat="1">
      <c r="A203" s="74">
        <v>56</v>
      </c>
      <c r="B203" s="106" t="s">
        <v>346</v>
      </c>
      <c r="C203" s="74" t="s">
        <v>156</v>
      </c>
      <c r="D203" s="74" t="s">
        <v>157</v>
      </c>
      <c r="E203" s="74" t="s">
        <v>158</v>
      </c>
      <c r="F203" s="74" t="s">
        <v>159</v>
      </c>
      <c r="G203" s="660" t="s">
        <v>347</v>
      </c>
      <c r="H203" s="661"/>
      <c r="I203" s="661"/>
      <c r="J203" s="661"/>
      <c r="K203" s="661"/>
      <c r="L203" s="661"/>
      <c r="M203" s="661"/>
      <c r="N203" s="661"/>
      <c r="O203" s="661"/>
      <c r="P203" s="661"/>
      <c r="Q203" s="661"/>
      <c r="R203" s="661"/>
      <c r="S203" s="661"/>
      <c r="T203" s="661"/>
      <c r="U203" s="661"/>
      <c r="V203" s="662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7"/>
      <c r="AZ203" s="74"/>
      <c r="BA203" s="119"/>
      <c r="BB203" s="82"/>
    </row>
    <row r="204" spans="1:54" s="83" customFormat="1">
      <c r="A204" s="74">
        <v>57</v>
      </c>
      <c r="B204" s="75" t="s">
        <v>348</v>
      </c>
      <c r="C204" s="660" t="s">
        <v>349</v>
      </c>
      <c r="D204" s="661"/>
      <c r="E204" s="661"/>
      <c r="F204" s="661"/>
      <c r="G204" s="661"/>
      <c r="H204" s="661"/>
      <c r="I204" s="661"/>
      <c r="J204" s="661"/>
      <c r="K204" s="661"/>
      <c r="L204" s="661"/>
      <c r="M204" s="661"/>
      <c r="N204" s="661"/>
      <c r="O204" s="661"/>
      <c r="P204" s="661"/>
      <c r="Q204" s="661"/>
      <c r="R204" s="661"/>
      <c r="S204" s="661"/>
      <c r="T204" s="661"/>
      <c r="U204" s="661"/>
      <c r="V204" s="661"/>
      <c r="W204" s="661"/>
      <c r="X204" s="661"/>
      <c r="Y204" s="661"/>
      <c r="Z204" s="661"/>
      <c r="AA204" s="661"/>
      <c r="AB204" s="661"/>
      <c r="AC204" s="661"/>
      <c r="AD204" s="661"/>
      <c r="AE204" s="661"/>
      <c r="AF204" s="661"/>
      <c r="AG204" s="661"/>
      <c r="AH204" s="661"/>
      <c r="AI204" s="661"/>
      <c r="AJ204" s="661"/>
      <c r="AK204" s="661"/>
      <c r="AL204" s="661"/>
      <c r="AM204" s="661"/>
      <c r="AN204" s="661"/>
      <c r="AO204" s="661"/>
      <c r="AP204" s="661"/>
      <c r="AQ204" s="661"/>
      <c r="AR204" s="661"/>
      <c r="AS204" s="661"/>
      <c r="AT204" s="661"/>
      <c r="AU204" s="661"/>
      <c r="AV204" s="661"/>
      <c r="AW204" s="661"/>
      <c r="AX204" s="661"/>
      <c r="AY204" s="661"/>
      <c r="AZ204" s="662"/>
      <c r="BA204" s="119"/>
      <c r="BB204" s="82"/>
    </row>
    <row r="205" spans="1:54" s="83" customFormat="1">
      <c r="A205" s="74">
        <v>58</v>
      </c>
      <c r="B205" s="75" t="s">
        <v>350</v>
      </c>
      <c r="C205" s="660" t="s">
        <v>351</v>
      </c>
      <c r="D205" s="661"/>
      <c r="E205" s="661"/>
      <c r="F205" s="661"/>
      <c r="G205" s="661"/>
      <c r="H205" s="661"/>
      <c r="I205" s="661"/>
      <c r="J205" s="661"/>
      <c r="K205" s="661"/>
      <c r="L205" s="661"/>
      <c r="M205" s="661"/>
      <c r="N205" s="661"/>
      <c r="O205" s="661"/>
      <c r="P205" s="661"/>
      <c r="Q205" s="661"/>
      <c r="R205" s="661"/>
      <c r="S205" s="661"/>
      <c r="T205" s="661"/>
      <c r="U205" s="661"/>
      <c r="V205" s="661"/>
      <c r="W205" s="661"/>
      <c r="X205" s="661"/>
      <c r="Y205" s="661"/>
      <c r="Z205" s="661"/>
      <c r="AA205" s="661"/>
      <c r="AB205" s="661"/>
      <c r="AC205" s="661"/>
      <c r="AD205" s="661"/>
      <c r="AE205" s="661"/>
      <c r="AF205" s="661"/>
      <c r="AG205" s="661"/>
      <c r="AH205" s="661"/>
      <c r="AI205" s="661"/>
      <c r="AJ205" s="661"/>
      <c r="AK205" s="661"/>
      <c r="AL205" s="661"/>
      <c r="AM205" s="661"/>
      <c r="AN205" s="661"/>
      <c r="AO205" s="661"/>
      <c r="AP205" s="661"/>
      <c r="AQ205" s="661"/>
      <c r="AR205" s="661"/>
      <c r="AS205" s="661"/>
      <c r="AT205" s="661"/>
      <c r="AU205" s="661"/>
      <c r="AV205" s="661"/>
      <c r="AW205" s="661"/>
      <c r="AX205" s="661"/>
      <c r="AY205" s="661"/>
      <c r="AZ205" s="662"/>
      <c r="BA205" s="119"/>
      <c r="BB205" s="82"/>
    </row>
    <row r="206" spans="1:54" s="83" customFormat="1">
      <c r="A206" s="74">
        <v>59</v>
      </c>
      <c r="B206" s="75" t="s">
        <v>352</v>
      </c>
      <c r="C206" s="74" t="s">
        <v>156</v>
      </c>
      <c r="D206" s="74" t="s">
        <v>157</v>
      </c>
      <c r="E206" s="74" t="s">
        <v>158</v>
      </c>
      <c r="F206" s="74" t="s">
        <v>159</v>
      </c>
      <c r="G206" s="74" t="s">
        <v>160</v>
      </c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  <c r="AV206" s="74"/>
      <c r="AW206" s="74"/>
      <c r="AX206" s="74"/>
      <c r="AY206" s="77"/>
      <c r="AZ206" s="74"/>
      <c r="BA206" s="119"/>
      <c r="BB206" s="82"/>
    </row>
    <row r="207" spans="1:54" s="83" customFormat="1">
      <c r="A207" s="74">
        <v>60</v>
      </c>
      <c r="B207" s="75" t="s">
        <v>353</v>
      </c>
      <c r="C207" s="74" t="s">
        <v>156</v>
      </c>
      <c r="D207" s="74" t="s">
        <v>157</v>
      </c>
      <c r="E207" s="74" t="s">
        <v>158</v>
      </c>
      <c r="F207" s="74" t="s">
        <v>159</v>
      </c>
      <c r="G207" s="74" t="s">
        <v>160</v>
      </c>
      <c r="H207" s="74" t="s">
        <v>161</v>
      </c>
      <c r="I207" s="660" t="s">
        <v>354</v>
      </c>
      <c r="J207" s="661"/>
      <c r="K207" s="661"/>
      <c r="L207" s="661"/>
      <c r="M207" s="661"/>
      <c r="N207" s="661"/>
      <c r="O207" s="661"/>
      <c r="P207" s="661"/>
      <c r="Q207" s="661"/>
      <c r="R207" s="661"/>
      <c r="S207" s="661"/>
      <c r="T207" s="661"/>
      <c r="U207" s="661"/>
      <c r="V207" s="662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7"/>
      <c r="AZ207" s="74"/>
      <c r="BA207" s="119"/>
      <c r="BB207" s="82"/>
    </row>
    <row r="208" spans="1:54">
      <c r="A208" s="74">
        <v>62</v>
      </c>
      <c r="B208" s="75" t="s">
        <v>355</v>
      </c>
      <c r="C208" s="74" t="s">
        <v>158</v>
      </c>
      <c r="D208" s="74" t="s">
        <v>159</v>
      </c>
      <c r="E208" s="660" t="s">
        <v>356</v>
      </c>
      <c r="F208" s="661"/>
      <c r="G208" s="661"/>
      <c r="H208" s="661"/>
      <c r="I208" s="661"/>
      <c r="J208" s="661"/>
      <c r="K208" s="661"/>
      <c r="L208" s="661"/>
      <c r="M208" s="661"/>
      <c r="N208" s="661"/>
      <c r="O208" s="661"/>
      <c r="P208" s="661"/>
      <c r="Q208" s="661"/>
      <c r="R208" s="661"/>
      <c r="S208" s="661"/>
      <c r="T208" s="661"/>
      <c r="U208" s="661"/>
      <c r="V208" s="662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37"/>
      <c r="AZ208" s="36"/>
      <c r="BA208" s="115"/>
    </row>
    <row r="209" spans="1:54" s="83" customFormat="1">
      <c r="A209" s="74">
        <v>63</v>
      </c>
      <c r="B209" s="106" t="s">
        <v>357</v>
      </c>
      <c r="C209" s="74" t="s">
        <v>158</v>
      </c>
      <c r="D209" s="74" t="s">
        <v>159</v>
      </c>
      <c r="E209" s="74" t="s">
        <v>160</v>
      </c>
      <c r="F209" s="74" t="s">
        <v>161</v>
      </c>
      <c r="G209" s="74" t="s">
        <v>358</v>
      </c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7"/>
      <c r="AZ209" s="74"/>
      <c r="BA209" s="119"/>
      <c r="BB209" s="82"/>
    </row>
    <row r="210" spans="1:54">
      <c r="A210" s="74">
        <v>64</v>
      </c>
      <c r="B210" s="75" t="s">
        <v>359</v>
      </c>
      <c r="C210" s="74" t="s">
        <v>158</v>
      </c>
      <c r="D210" s="74" t="s">
        <v>159</v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74"/>
      <c r="AY210" s="77"/>
      <c r="AZ210" s="74"/>
      <c r="BA210" s="119"/>
    </row>
    <row r="211" spans="1:54" s="83" customFormat="1">
      <c r="A211" s="74">
        <v>65</v>
      </c>
      <c r="B211" s="106" t="s">
        <v>360</v>
      </c>
      <c r="C211" s="74" t="s">
        <v>159</v>
      </c>
      <c r="D211" s="74" t="s">
        <v>160</v>
      </c>
      <c r="E211" s="74" t="s">
        <v>160</v>
      </c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7"/>
      <c r="AZ211" s="74"/>
      <c r="BA211" s="119"/>
      <c r="BB211" s="82"/>
    </row>
    <row r="212" spans="1:54" s="83" customFormat="1">
      <c r="A212" s="74">
        <v>69</v>
      </c>
      <c r="B212" s="106" t="s">
        <v>361</v>
      </c>
      <c r="C212" s="74"/>
      <c r="D212" s="74" t="s">
        <v>160</v>
      </c>
      <c r="E212" s="74" t="s">
        <v>161</v>
      </c>
      <c r="F212" s="74" t="s">
        <v>164</v>
      </c>
      <c r="G212" s="660" t="s">
        <v>362</v>
      </c>
      <c r="H212" s="661"/>
      <c r="I212" s="661"/>
      <c r="J212" s="661"/>
      <c r="K212" s="661"/>
      <c r="L212" s="661"/>
      <c r="M212" s="661"/>
      <c r="N212" s="661"/>
      <c r="O212" s="661"/>
      <c r="P212" s="661"/>
      <c r="Q212" s="661"/>
      <c r="R212" s="661"/>
      <c r="S212" s="661"/>
      <c r="T212" s="661"/>
      <c r="U212" s="661"/>
      <c r="V212" s="662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7"/>
      <c r="AZ212" s="74"/>
      <c r="BA212" s="119"/>
      <c r="BB212" s="82"/>
    </row>
    <row r="213" spans="1:54">
      <c r="A213" s="74">
        <v>71</v>
      </c>
      <c r="B213" s="106" t="s">
        <v>363</v>
      </c>
      <c r="C213" s="74" t="s">
        <v>164</v>
      </c>
      <c r="D213" s="74" t="s">
        <v>165</v>
      </c>
      <c r="E213" s="660" t="s">
        <v>364</v>
      </c>
      <c r="F213" s="661"/>
      <c r="G213" s="661"/>
      <c r="H213" s="661"/>
      <c r="I213" s="661"/>
      <c r="J213" s="661"/>
      <c r="K213" s="661"/>
      <c r="L213" s="661"/>
      <c r="M213" s="661"/>
      <c r="N213" s="661"/>
      <c r="O213" s="661"/>
      <c r="P213" s="661"/>
      <c r="Q213" s="661"/>
      <c r="R213" s="661"/>
      <c r="S213" s="661"/>
      <c r="T213" s="661"/>
      <c r="U213" s="661"/>
      <c r="V213" s="662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37"/>
      <c r="AZ213" s="36"/>
      <c r="BA213" s="115"/>
    </row>
    <row r="214" spans="1:54" ht="20.399999999999999">
      <c r="A214" s="74">
        <v>72</v>
      </c>
      <c r="B214" s="97" t="s">
        <v>365</v>
      </c>
      <c r="C214" s="107" t="s">
        <v>366</v>
      </c>
      <c r="D214" s="663" t="s">
        <v>367</v>
      </c>
      <c r="E214" s="663"/>
      <c r="F214" s="663"/>
      <c r="G214" s="663"/>
      <c r="H214" s="663"/>
      <c r="I214" s="663"/>
      <c r="J214" s="663"/>
      <c r="K214" s="663"/>
      <c r="L214" s="663"/>
      <c r="M214" s="663"/>
      <c r="N214" s="663"/>
      <c r="O214" s="663"/>
      <c r="P214" s="663"/>
      <c r="Q214" s="663"/>
      <c r="R214" s="663"/>
      <c r="S214" s="663"/>
      <c r="T214" s="663"/>
      <c r="U214" s="663"/>
      <c r="V214" s="663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37"/>
      <c r="AZ214" s="51"/>
      <c r="BA214" s="32"/>
    </row>
    <row r="215" spans="1:54">
      <c r="A215" s="109"/>
      <c r="B215" s="50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37"/>
      <c r="AZ215" s="51"/>
      <c r="BA215" s="32"/>
    </row>
    <row r="216" spans="1:54">
      <c r="A216" s="109"/>
      <c r="B216" s="50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37"/>
      <c r="AZ216" s="51"/>
      <c r="BA216" s="32"/>
    </row>
    <row r="217" spans="1:54">
      <c r="A217" s="109"/>
      <c r="B217" s="50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37"/>
      <c r="AZ217" s="51"/>
      <c r="BA217" s="32"/>
    </row>
    <row r="218" spans="1:54">
      <c r="A218" s="109"/>
      <c r="B218" s="50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37"/>
      <c r="AZ218" s="51"/>
      <c r="BA218" s="32"/>
    </row>
    <row r="219" spans="1:54">
      <c r="A219" s="110"/>
    </row>
    <row r="220" spans="1:54">
      <c r="A220" s="110"/>
    </row>
    <row r="221" spans="1:54">
      <c r="A221" s="110"/>
    </row>
    <row r="222" spans="1:54">
      <c r="A222" s="110"/>
    </row>
    <row r="223" spans="1:54">
      <c r="A223" s="110"/>
    </row>
    <row r="224" spans="1:54">
      <c r="A224" s="110"/>
    </row>
    <row r="225" spans="1:1">
      <c r="A225" s="110"/>
    </row>
    <row r="226" spans="1:1">
      <c r="A226" s="110"/>
    </row>
    <row r="227" spans="1:1">
      <c r="A227" s="110"/>
    </row>
  </sheetData>
  <mergeCells count="147">
    <mergeCell ref="G122:AE122"/>
    <mergeCell ref="D127:Z127"/>
    <mergeCell ref="E118:AG118"/>
    <mergeCell ref="H111:AJ111"/>
    <mergeCell ref="W117:AI117"/>
    <mergeCell ref="P138:X138"/>
    <mergeCell ref="L116:AI116"/>
    <mergeCell ref="AJ113:AK113"/>
    <mergeCell ref="F114:AJ114"/>
    <mergeCell ref="F119:AG119"/>
    <mergeCell ref="S154:V154"/>
    <mergeCell ref="H126:Z126"/>
    <mergeCell ref="N133:W133"/>
    <mergeCell ref="Q141:V141"/>
    <mergeCell ref="G137:X137"/>
    <mergeCell ref="R125:AC125"/>
    <mergeCell ref="G161:V161"/>
    <mergeCell ref="D164:V164"/>
    <mergeCell ref="D159:V159"/>
    <mergeCell ref="I147:V147"/>
    <mergeCell ref="E163:V163"/>
    <mergeCell ref="D162:V162"/>
    <mergeCell ref="J160:V160"/>
    <mergeCell ref="O157:V157"/>
    <mergeCell ref="T153:V153"/>
    <mergeCell ref="D158:V158"/>
    <mergeCell ref="E213:V213"/>
    <mergeCell ref="D179:V179"/>
    <mergeCell ref="E185:V185"/>
    <mergeCell ref="F196:V196"/>
    <mergeCell ref="F200:V200"/>
    <mergeCell ref="E182:V182"/>
    <mergeCell ref="E184:V184"/>
    <mergeCell ref="Q195:AZ195"/>
    <mergeCell ref="K199:V199"/>
    <mergeCell ref="H197:AY197"/>
    <mergeCell ref="D214:V214"/>
    <mergeCell ref="C204:AZ204"/>
    <mergeCell ref="C205:AZ205"/>
    <mergeCell ref="I207:V207"/>
    <mergeCell ref="E208:V208"/>
    <mergeCell ref="I188:V188"/>
    <mergeCell ref="F189:V189"/>
    <mergeCell ref="G212:V212"/>
    <mergeCell ref="G203:V203"/>
    <mergeCell ref="N202:V202"/>
    <mergeCell ref="E192:V192"/>
    <mergeCell ref="E191:V191"/>
    <mergeCell ref="E186:V186"/>
    <mergeCell ref="E190:V190"/>
    <mergeCell ref="E198:V198"/>
    <mergeCell ref="J194:V194"/>
    <mergeCell ref="D181:V181"/>
    <mergeCell ref="E183:V183"/>
    <mergeCell ref="U167:V167"/>
    <mergeCell ref="E177:V177"/>
    <mergeCell ref="F174:V174"/>
    <mergeCell ref="N187:V187"/>
    <mergeCell ref="F168:V168"/>
    <mergeCell ref="C178:V178"/>
    <mergeCell ref="H180:V180"/>
    <mergeCell ref="F175:V175"/>
    <mergeCell ref="G120:AG120"/>
    <mergeCell ref="H143:V143"/>
    <mergeCell ref="D129:Z129"/>
    <mergeCell ref="W130:Y130"/>
    <mergeCell ref="I121:AD121"/>
    <mergeCell ref="P156:V156"/>
    <mergeCell ref="R155:V155"/>
    <mergeCell ref="H123:AD123"/>
    <mergeCell ref="G124:AC124"/>
    <mergeCell ref="J135:Y135"/>
    <mergeCell ref="D169:V169"/>
    <mergeCell ref="D170:V170"/>
    <mergeCell ref="D165:V165"/>
    <mergeCell ref="F166:V166"/>
    <mergeCell ref="F173:V173"/>
    <mergeCell ref="D176:V176"/>
    <mergeCell ref="H172:V172"/>
    <mergeCell ref="T112:AK112"/>
    <mergeCell ref="AQ4:AR4"/>
    <mergeCell ref="AB96:AT96"/>
    <mergeCell ref="AF97:AR97"/>
    <mergeCell ref="I110:AK110"/>
    <mergeCell ref="E171:AY171"/>
    <mergeCell ref="C142:V142"/>
    <mergeCell ref="N134:W134"/>
    <mergeCell ref="T132:Y132"/>
    <mergeCell ref="V131:Y131"/>
    <mergeCell ref="F52:AX52"/>
    <mergeCell ref="U75:AX75"/>
    <mergeCell ref="H80:AX80"/>
    <mergeCell ref="J82:AX82"/>
    <mergeCell ref="A1:BA1"/>
    <mergeCell ref="A2:BA2"/>
    <mergeCell ref="T61:AX61"/>
    <mergeCell ref="H63:AX63"/>
    <mergeCell ref="F64:AX64"/>
    <mergeCell ref="J101:AP101"/>
    <mergeCell ref="F105:AN105"/>
    <mergeCell ref="D103:AN103"/>
    <mergeCell ref="J100:AP100"/>
    <mergeCell ref="D51:AX51"/>
    <mergeCell ref="J102:AP102"/>
    <mergeCell ref="J99:AP99"/>
    <mergeCell ref="V87:AX87"/>
    <mergeCell ref="H77:AX77"/>
    <mergeCell ref="AD86:AX86"/>
    <mergeCell ref="F104:AN104"/>
    <mergeCell ref="E93:AU93"/>
    <mergeCell ref="E84:AX84"/>
    <mergeCell ref="J76:AX76"/>
    <mergeCell ref="F115:AI115"/>
    <mergeCell ref="L48:AX48"/>
    <mergeCell ref="T57:AX57"/>
    <mergeCell ref="M73:AX73"/>
    <mergeCell ref="W94:AT94"/>
    <mergeCell ref="D70:AX70"/>
    <mergeCell ref="M71:AX71"/>
    <mergeCell ref="J90:AX90"/>
    <mergeCell ref="F53:AX53"/>
    <mergeCell ref="AQ74:AX74"/>
    <mergeCell ref="E58:AX58"/>
    <mergeCell ref="M83:AX83"/>
    <mergeCell ref="M78:AX78"/>
    <mergeCell ref="F79:AX79"/>
    <mergeCell ref="G81:AX81"/>
    <mergeCell ref="R46:AX46"/>
    <mergeCell ref="B36:T36"/>
    <mergeCell ref="O56:AX56"/>
    <mergeCell ref="F40:AX40"/>
    <mergeCell ref="V45:AX45"/>
    <mergeCell ref="D50:AX50"/>
    <mergeCell ref="F41:AX41"/>
    <mergeCell ref="F42:AX42"/>
    <mergeCell ref="I44:AX44"/>
    <mergeCell ref="F43:AX43"/>
    <mergeCell ref="K17:AX17"/>
    <mergeCell ref="G21:AX21"/>
    <mergeCell ref="AN95:AT95"/>
    <mergeCell ref="I65:AX65"/>
    <mergeCell ref="E69:AX69"/>
    <mergeCell ref="N85:AX85"/>
    <mergeCell ref="AD72:AX72"/>
    <mergeCell ref="R89:AX89"/>
    <mergeCell ref="K88:AX88"/>
    <mergeCell ref="O54:AX54"/>
  </mergeCells>
  <phoneticPr fontId="0" type="noConversion"/>
  <pageMargins left="0.12" right="0.15748031496062992" top="0.31496062992125984" bottom="0.27559055118110237" header="0.15748031496062992" footer="0.1574803149606299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workbookViewId="0">
      <selection activeCell="F13" sqref="F13"/>
    </sheetView>
  </sheetViews>
  <sheetFormatPr defaultColWidth="9.109375" defaultRowHeight="23.4"/>
  <cols>
    <col min="1" max="1" width="6" style="4" customWidth="1"/>
    <col min="2" max="2" width="23.44140625" style="5" customWidth="1"/>
    <col min="3" max="3" width="10.33203125" style="5" customWidth="1"/>
    <col min="4" max="11" width="9.109375" style="5" customWidth="1"/>
    <col min="12" max="14" width="9.109375" style="369" customWidth="1"/>
    <col min="15" max="15" width="9.109375" style="5" customWidth="1"/>
    <col min="16" max="16" width="9.109375" style="369" customWidth="1"/>
    <col min="17" max="17" width="11.33203125" style="5" customWidth="1"/>
    <col min="18" max="18" width="11.44140625" style="5" customWidth="1"/>
    <col min="19" max="19" width="9.109375" style="5" customWidth="1"/>
    <col min="20" max="20" width="48" style="5" customWidth="1"/>
    <col min="21" max="16384" width="9.109375" style="5"/>
  </cols>
  <sheetData>
    <row r="1" spans="1:20">
      <c r="A1" s="673" t="s">
        <v>557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73"/>
      <c r="S1" s="673"/>
      <c r="T1" s="673"/>
    </row>
    <row r="2" spans="1:20">
      <c r="A2" s="673" t="s">
        <v>558</v>
      </c>
      <c r="B2" s="673"/>
      <c r="C2" s="673"/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673"/>
      <c r="O2" s="673"/>
      <c r="P2" s="673"/>
      <c r="Q2" s="673"/>
      <c r="R2" s="673"/>
      <c r="S2" s="673"/>
      <c r="T2" s="673"/>
    </row>
    <row r="3" spans="1:20">
      <c r="A3" s="673" t="s">
        <v>596</v>
      </c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673"/>
      <c r="R3" s="673"/>
      <c r="S3" s="673"/>
      <c r="T3" s="673"/>
    </row>
    <row r="4" spans="1:20">
      <c r="A4" s="673" t="s">
        <v>559</v>
      </c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673"/>
      <c r="S4" s="673"/>
      <c r="T4" s="673"/>
    </row>
    <row r="5" spans="1:20">
      <c r="A5" s="348" t="s">
        <v>57</v>
      </c>
      <c r="B5" s="349" t="s">
        <v>560</v>
      </c>
      <c r="C5" s="350" t="s">
        <v>561</v>
      </c>
      <c r="D5" s="349" t="s">
        <v>562</v>
      </c>
      <c r="E5" s="351" t="s">
        <v>563</v>
      </c>
      <c r="F5" s="352" t="s">
        <v>564</v>
      </c>
      <c r="G5" s="352" t="s">
        <v>565</v>
      </c>
      <c r="H5" s="352" t="s">
        <v>566</v>
      </c>
      <c r="I5" s="352" t="s">
        <v>567</v>
      </c>
      <c r="J5" s="352" t="s">
        <v>568</v>
      </c>
      <c r="K5" s="352" t="s">
        <v>569</v>
      </c>
      <c r="L5" s="352" t="s">
        <v>570</v>
      </c>
      <c r="M5" s="352" t="s">
        <v>571</v>
      </c>
      <c r="N5" s="352" t="s">
        <v>572</v>
      </c>
      <c r="O5" s="349" t="s">
        <v>573</v>
      </c>
      <c r="P5" s="349" t="s">
        <v>574</v>
      </c>
      <c r="Q5" s="349" t="s">
        <v>575</v>
      </c>
      <c r="R5" s="353" t="s">
        <v>576</v>
      </c>
      <c r="S5" s="353" t="s">
        <v>577</v>
      </c>
      <c r="T5" s="349" t="s">
        <v>20</v>
      </c>
    </row>
    <row r="6" spans="1:20">
      <c r="A6" s="354"/>
      <c r="B6" s="355"/>
      <c r="C6" s="356"/>
      <c r="D6" s="358">
        <v>19968</v>
      </c>
      <c r="E6" s="357">
        <v>19998</v>
      </c>
      <c r="F6" s="357">
        <v>20029</v>
      </c>
      <c r="G6" s="358"/>
      <c r="H6" s="358"/>
      <c r="I6" s="358"/>
      <c r="J6" s="358"/>
      <c r="K6" s="358"/>
      <c r="L6" s="358"/>
      <c r="M6" s="358"/>
      <c r="N6" s="358"/>
      <c r="O6" s="359"/>
      <c r="P6" s="360"/>
      <c r="Q6" s="359"/>
      <c r="R6" s="361"/>
      <c r="S6" s="361"/>
      <c r="T6" s="355"/>
    </row>
    <row r="7" spans="1:20" s="386" customFormat="1" ht="23.25" customHeight="1">
      <c r="A7" s="380">
        <v>1</v>
      </c>
      <c r="B7" s="381" t="s">
        <v>578</v>
      </c>
      <c r="C7" s="382">
        <v>500</v>
      </c>
      <c r="D7" s="383">
        <v>200</v>
      </c>
      <c r="E7" s="383">
        <v>200</v>
      </c>
      <c r="F7" s="383">
        <v>100</v>
      </c>
      <c r="G7" s="383"/>
      <c r="H7" s="383"/>
      <c r="I7" s="383"/>
      <c r="J7" s="383"/>
      <c r="K7" s="383"/>
      <c r="L7" s="383"/>
      <c r="M7" s="383"/>
      <c r="N7" s="383"/>
      <c r="O7" s="383"/>
      <c r="P7" s="384"/>
      <c r="Q7" s="384">
        <f>SUM(D7:P7)</f>
        <v>500</v>
      </c>
      <c r="R7" s="382">
        <f>C7-Q7</f>
        <v>0</v>
      </c>
      <c r="S7" s="382"/>
      <c r="T7" s="405" t="s">
        <v>579</v>
      </c>
    </row>
    <row r="8" spans="1:20" s="386" customFormat="1" ht="23.25" customHeight="1">
      <c r="A8" s="380">
        <v>2</v>
      </c>
      <c r="B8" s="381" t="s">
        <v>584</v>
      </c>
      <c r="C8" s="382">
        <v>113</v>
      </c>
      <c r="D8" s="383">
        <v>0</v>
      </c>
      <c r="E8" s="383">
        <v>113</v>
      </c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4"/>
      <c r="Q8" s="384">
        <f>SUM(D8:P8)</f>
        <v>113</v>
      </c>
      <c r="R8" s="382">
        <f>C8-Q8</f>
        <v>0</v>
      </c>
      <c r="S8" s="382"/>
      <c r="T8" s="385" t="s">
        <v>585</v>
      </c>
    </row>
    <row r="9" spans="1:20" s="362" customFormat="1" ht="23.25" customHeight="1" thickBot="1">
      <c r="A9" s="363"/>
      <c r="C9" s="364">
        <f>SUM(C7:C8)</f>
        <v>613</v>
      </c>
      <c r="D9" s="364">
        <f t="shared" ref="D9:R9" si="0">SUM(D7:D8)</f>
        <v>200</v>
      </c>
      <c r="E9" s="364">
        <f t="shared" si="0"/>
        <v>313</v>
      </c>
      <c r="F9" s="364">
        <f t="shared" si="0"/>
        <v>100</v>
      </c>
      <c r="G9" s="364">
        <f t="shared" si="0"/>
        <v>0</v>
      </c>
      <c r="H9" s="364">
        <f t="shared" si="0"/>
        <v>0</v>
      </c>
      <c r="I9" s="364">
        <f t="shared" si="0"/>
        <v>0</v>
      </c>
      <c r="J9" s="364">
        <f t="shared" si="0"/>
        <v>0</v>
      </c>
      <c r="K9" s="364">
        <f t="shared" si="0"/>
        <v>0</v>
      </c>
      <c r="L9" s="364">
        <f t="shared" si="0"/>
        <v>0</v>
      </c>
      <c r="M9" s="364">
        <f t="shared" si="0"/>
        <v>0</v>
      </c>
      <c r="N9" s="364">
        <f t="shared" si="0"/>
        <v>0</v>
      </c>
      <c r="O9" s="364">
        <f t="shared" si="0"/>
        <v>0</v>
      </c>
      <c r="P9" s="364">
        <f t="shared" si="0"/>
        <v>0</v>
      </c>
      <c r="Q9" s="364">
        <f t="shared" si="0"/>
        <v>613</v>
      </c>
      <c r="R9" s="364">
        <f t="shared" si="0"/>
        <v>0</v>
      </c>
    </row>
    <row r="10" spans="1:20" s="362" customFormat="1" ht="22.8" thickTop="1">
      <c r="A10" s="363"/>
      <c r="L10" s="365"/>
      <c r="M10" s="366"/>
      <c r="N10" s="366"/>
      <c r="P10" s="366"/>
      <c r="R10" s="367"/>
    </row>
    <row r="11" spans="1:20" s="362" customFormat="1" ht="28.5" customHeight="1">
      <c r="A11" s="363"/>
      <c r="B11" s="363"/>
      <c r="D11" s="363"/>
      <c r="E11" s="368"/>
      <c r="F11" s="363"/>
      <c r="L11" s="365"/>
      <c r="M11" s="366"/>
      <c r="N11" s="366"/>
      <c r="P11" s="366"/>
      <c r="R11" s="367"/>
    </row>
    <row r="12" spans="1:20" s="362" customFormat="1" ht="28.5" customHeight="1">
      <c r="A12" s="363"/>
      <c r="D12" s="363"/>
      <c r="E12" s="368"/>
      <c r="F12" s="363"/>
      <c r="L12" s="365"/>
      <c r="M12" s="366"/>
      <c r="N12" s="366"/>
      <c r="P12" s="366"/>
      <c r="R12" s="367"/>
    </row>
    <row r="13" spans="1:20" s="362" customFormat="1" ht="28.5" customHeight="1">
      <c r="A13" s="363"/>
      <c r="D13" s="363"/>
      <c r="E13" s="368"/>
      <c r="F13" s="363"/>
      <c r="L13" s="365"/>
      <c r="M13" s="366"/>
      <c r="N13" s="366"/>
      <c r="P13" s="366"/>
      <c r="R13" s="367"/>
    </row>
    <row r="14" spans="1:20" s="362" customFormat="1" ht="28.5" customHeight="1">
      <c r="A14" s="363"/>
      <c r="D14" s="363"/>
      <c r="E14" s="368"/>
      <c r="F14" s="363"/>
      <c r="L14" s="366"/>
      <c r="M14" s="366"/>
      <c r="N14" s="366"/>
      <c r="P14" s="366"/>
    </row>
    <row r="15" spans="1:20" s="362" customFormat="1" ht="21.6">
      <c r="A15" s="363"/>
      <c r="L15" s="366"/>
      <c r="M15" s="366"/>
      <c r="N15" s="366"/>
      <c r="P15" s="366"/>
    </row>
    <row r="16" spans="1:20" s="362" customFormat="1" ht="21.6">
      <c r="A16" s="363"/>
      <c r="L16" s="366"/>
      <c r="M16" s="366"/>
      <c r="N16" s="366"/>
      <c r="P16" s="366"/>
    </row>
  </sheetData>
  <mergeCells count="4">
    <mergeCell ref="A1:T1"/>
    <mergeCell ref="A2:T2"/>
    <mergeCell ref="A3:T3"/>
    <mergeCell ref="A4:T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สรุปวันทำงาน</vt:lpstr>
      <vt:lpstr>รายการหัก</vt:lpstr>
      <vt:lpstr>เงินค้ำประกัน</vt:lpstr>
      <vt:lpstr>ค่าเสื้อสูท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Akkapoj Wongpuengchai</cp:lastModifiedBy>
  <cp:lastPrinted>2015-05-26T03:59:39Z</cp:lastPrinted>
  <dcterms:created xsi:type="dcterms:W3CDTF">2009-07-31T08:36:15Z</dcterms:created>
  <dcterms:modified xsi:type="dcterms:W3CDTF">2015-07-07T10:26:17Z</dcterms:modified>
</cp:coreProperties>
</file>