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Aj\Desktop\"/>
    </mc:Choice>
  </mc:AlternateContent>
  <xr:revisionPtr revIDLastSave="0" documentId="13_ncr:1_{918875C1-46F9-4014-9C94-CB21BE058F69}" xr6:coauthVersionLast="41" xr6:coauthVersionMax="41" xr10:uidLastSave="{00000000-0000-0000-0000-000000000000}"/>
  <bookViews>
    <workbookView xWindow="-98" yWindow="-98" windowWidth="20715" windowHeight="13276" xr2:uid="{00000000-000D-0000-FFFF-FFFF00000000}"/>
  </bookViews>
  <sheets>
    <sheet name="Store Planner" sheetId="2" r:id="rId1"/>
    <sheet name="DailyData" sheetId="3" r:id="rId2"/>
    <sheet name="Report" sheetId="4" r:id="rId3"/>
  </sheets>
  <definedNames>
    <definedName name="DailyData">OFFSET(Daily_Store[[#Headers],[รหัสร้าน]],MATCH(SelectDate,Daily_Store[Date],0),,COUNTIF(Daily_Store[Date],SelectDate))</definedName>
    <definedName name="DateList">OFFSET(DailyData!$I$4,1,,COUNTA(DailyData!$I$5:$I$50))</definedName>
    <definedName name="Filter">Report!$C$9</definedName>
    <definedName name="SelectDate">Report!$C$4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4" l="1"/>
  <c r="A13" i="4"/>
  <c r="B13" i="4" s="1"/>
  <c r="A14" i="4"/>
  <c r="B14" i="4" s="1"/>
  <c r="A15" i="4"/>
  <c r="B15" i="4" s="1"/>
  <c r="A16" i="4"/>
  <c r="B16" i="4" s="1"/>
  <c r="A17" i="4"/>
  <c r="B17" i="4" s="1"/>
  <c r="A18" i="4"/>
  <c r="B18" i="4" s="1"/>
  <c r="A19" i="4"/>
  <c r="B19" i="4" s="1"/>
  <c r="A20" i="4"/>
  <c r="B20" i="4" s="1"/>
  <c r="A21" i="4"/>
  <c r="B21" i="4" s="1"/>
  <c r="A22" i="4"/>
  <c r="B22" i="4" s="1"/>
  <c r="A23" i="4"/>
  <c r="B23" i="4" s="1"/>
  <c r="A24" i="4"/>
  <c r="B24" i="4" s="1"/>
  <c r="A25" i="4"/>
  <c r="B25" i="4" s="1"/>
  <c r="A26" i="4"/>
  <c r="B26" i="4" s="1"/>
  <c r="A27" i="4"/>
  <c r="B27" i="4" s="1"/>
  <c r="A28" i="4"/>
  <c r="B28" i="4" s="1"/>
  <c r="A29" i="4"/>
  <c r="B29" i="4" s="1"/>
  <c r="A30" i="4"/>
  <c r="B30" i="4" s="1"/>
  <c r="A31" i="4"/>
  <c r="B31" i="4" s="1"/>
  <c r="A32" i="4"/>
  <c r="B32" i="4" s="1"/>
  <c r="A33" i="4"/>
  <c r="B33" i="4" s="1"/>
  <c r="A34" i="4"/>
  <c r="B34" i="4" s="1"/>
  <c r="A35" i="4"/>
  <c r="B35" i="4" s="1"/>
  <c r="A36" i="4"/>
  <c r="B36" i="4" s="1"/>
  <c r="A37" i="4"/>
  <c r="B37" i="4" s="1"/>
  <c r="A38" i="4"/>
  <c r="B38" i="4" s="1"/>
  <c r="A39" i="4"/>
  <c r="B39" i="4" s="1"/>
  <c r="A40" i="4"/>
  <c r="B40" i="4" s="1"/>
  <c r="A41" i="4"/>
  <c r="B41" i="4" s="1"/>
  <c r="A42" i="4"/>
  <c r="B42" i="4" s="1"/>
  <c r="A43" i="4"/>
  <c r="B43" i="4" s="1"/>
  <c r="A44" i="4"/>
  <c r="B44" i="4" s="1"/>
  <c r="A45" i="4"/>
  <c r="B45" i="4" s="1"/>
  <c r="A46" i="4"/>
  <c r="B46" i="4" s="1"/>
  <c r="A47" i="4"/>
  <c r="B47" i="4" s="1"/>
  <c r="A48" i="4"/>
  <c r="B48" i="4" s="1"/>
  <c r="A49" i="4"/>
  <c r="B49" i="4" s="1"/>
  <c r="A50" i="4"/>
  <c r="B50" i="4" s="1"/>
  <c r="A12" i="4"/>
  <c r="B12" i="4" s="1"/>
  <c r="R4" i="2"/>
  <c r="R5" i="2"/>
  <c r="I5" i="3"/>
  <c r="C35" i="4" l="1"/>
  <c r="C34" i="4"/>
  <c r="C33" i="4"/>
  <c r="C32" i="4"/>
  <c r="C31" i="4"/>
  <c r="C30" i="4"/>
  <c r="C29" i="4"/>
  <c r="C28" i="4"/>
  <c r="C27" i="4"/>
  <c r="C50" i="4"/>
  <c r="C26" i="4"/>
  <c r="C49" i="4"/>
  <c r="C25" i="4"/>
  <c r="C48" i="4"/>
  <c r="C24" i="4"/>
  <c r="C47" i="4"/>
  <c r="C23" i="4"/>
  <c r="C46" i="4"/>
  <c r="C22" i="4"/>
  <c r="C45" i="4"/>
  <c r="C21" i="4"/>
  <c r="C44" i="4"/>
  <c r="C20" i="4"/>
  <c r="C43" i="4"/>
  <c r="C19" i="4"/>
  <c r="C42" i="4"/>
  <c r="C18" i="4"/>
  <c r="C41" i="4"/>
  <c r="C17" i="4"/>
  <c r="C40" i="4"/>
  <c r="C16" i="4"/>
  <c r="C39" i="4"/>
  <c r="C15" i="4"/>
  <c r="C38" i="4"/>
  <c r="C14" i="4"/>
  <c r="C36" i="4"/>
  <c r="C37" i="4"/>
  <c r="C13" i="4"/>
  <c r="C12" i="4"/>
  <c r="I6" i="3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C7" i="4"/>
  <c r="C4" i="2"/>
  <c r="C6" i="4"/>
  <c r="O4" i="2"/>
  <c r="O5" i="2"/>
  <c r="L4" i="2"/>
  <c r="L5" i="2"/>
  <c r="I4" i="2"/>
  <c r="I5" i="2"/>
  <c r="F5" i="2" l="1"/>
  <c r="C5" i="2"/>
  <c r="F4" i="2"/>
</calcChain>
</file>

<file path=xl/sharedStrings.xml><?xml version="1.0" encoding="utf-8"?>
<sst xmlns="http://schemas.openxmlformats.org/spreadsheetml/2006/main" count="580" uniqueCount="202">
  <si>
    <t>เวลาเข้าร้าน</t>
  </si>
  <si>
    <t>บริษัท บิ๊กซีซูเปอร์เซ็นเตอร์ จำกัด (มหาชน) สำนักงานใหญ่</t>
  </si>
  <si>
    <t>บิลยกเลิก</t>
  </si>
  <si>
    <t>รหัสร้าน</t>
  </si>
  <si>
    <t xml:space="preserve">ชื่อร้าน </t>
  </si>
  <si>
    <t>เวลาทำงาน</t>
  </si>
  <si>
    <t>ชื่อร้าน</t>
  </si>
  <si>
    <t>บริษัท ปตท.บริหารธุรกิจค้าปลีก จำกัด</t>
  </si>
  <si>
    <t>แผนวิ่งวัน :</t>
  </si>
  <si>
    <t>จำนวนบิล/วัน :</t>
  </si>
  <si>
    <t>||  Store Planner DataBase : แผนเยี่ยมร้านค้ารายวัน</t>
  </si>
  <si>
    <t>Date</t>
  </si>
  <si>
    <t>|| Daily Report Store Data</t>
  </si>
  <si>
    <t>Date :</t>
  </si>
  <si>
    <t>StoreByPlan :</t>
  </si>
  <si>
    <t>StoreByReport :</t>
  </si>
  <si>
    <t>Filter :</t>
  </si>
  <si>
    <t>Index</t>
  </si>
  <si>
    <t>DateList</t>
  </si>
  <si>
    <r>
      <t>&gt;&gt;&gt; รายงานเช็คร้านค้าตามแผนวิ่ง</t>
    </r>
    <r>
      <rPr>
        <b/>
        <sz val="12"/>
        <color theme="9" tint="0.79998168889431442"/>
        <rFont val="Calibri"/>
        <family val="2"/>
        <scheme val="minor"/>
      </rPr>
      <t xml:space="preserve"> </t>
    </r>
    <r>
      <rPr>
        <sz val="12"/>
        <color theme="9" tint="0.79998168889431442"/>
        <rFont val="Calibri"/>
        <family val="2"/>
        <scheme val="minor"/>
      </rPr>
      <t>(Daily Report By Planning)</t>
    </r>
  </si>
  <si>
    <t>Start_Date&gt;&gt;</t>
  </si>
  <si>
    <t>&lt;&lt;ร้านตามแผนวิ่ง</t>
  </si>
  <si>
    <t>&lt;&lt;ร้านที่เข้าจริง</t>
  </si>
  <si>
    <t>2061ZA0098</t>
  </si>
  <si>
    <t>ร้าน สุวรรณ</t>
  </si>
  <si>
    <t>2061ZB0039</t>
  </si>
  <si>
    <t>ร้าน เกรษรมงคล</t>
  </si>
  <si>
    <t>2061ZB0037</t>
  </si>
  <si>
    <t>ร้าน เลิศวาสนา</t>
  </si>
  <si>
    <t>2061ZB0108</t>
  </si>
  <si>
    <t>เจ-จิม</t>
  </si>
  <si>
    <t>2061ZA0093</t>
  </si>
  <si>
    <t>ร้าน บ้านสมเกียรติ</t>
  </si>
  <si>
    <t>1061F04370</t>
  </si>
  <si>
    <t>บริษัท เซ็นทรัลแฟมิลี่มาร์ท จำกัด (บ้านหนองกุง)</t>
  </si>
  <si>
    <t>1061L02028</t>
  </si>
  <si>
    <t>บริษัท เอก-ชัย ดีสทริบิวชั่น ซิสเทม จำกัด (สาขาที่ 00930)</t>
  </si>
  <si>
    <t>1061M21529</t>
  </si>
  <si>
    <t>บริษัท บิ๊กซี ซูเปอร์เซ็นเตอร์ จำกัด (มหาชน) สำนักงานใหญ่</t>
  </si>
  <si>
    <t>1061M21449</t>
  </si>
  <si>
    <t>1061D00001</t>
  </si>
  <si>
    <t>บริษัท ซันดิว (ประเทศไทย) จำกัด (รร.ขามแก่นนคร)</t>
  </si>
  <si>
    <t>1061F04317</t>
  </si>
  <si>
    <t>บริษัท เซ็นทรัลแฟมิลี่มาร์ท จำกัด (ชุมชนดอนหญ้านาง)</t>
  </si>
  <si>
    <t>1061M21622</t>
  </si>
  <si>
    <t>บริษัท  บิ๊กซี ซูเปอร์เซ็นเตอร์ จำกัด (มหาชน) สำนักงานใหญ่</t>
  </si>
  <si>
    <t>1061L00727</t>
  </si>
  <si>
    <t>บริษัท เอก-ชัย ดีสทริบิวชั่น ซิสเทม จำกัด (สาขาที่ 00624)</t>
  </si>
  <si>
    <t>1061F04995</t>
  </si>
  <si>
    <t>บริษัท เซ็นทรัลแฟมิลี่มาร์ท จำกัด (เซ็นทรัลขอนแก่น)</t>
  </si>
  <si>
    <t>1061F00492</t>
  </si>
  <si>
    <t>บริษัท เซ็นทรัลแฟมิลี่มาร์ท จำกัด (บ้านหนองวัด ซอย1)</t>
  </si>
  <si>
    <t>1061L02751</t>
  </si>
  <si>
    <t>บริษัท เอก-ชัย ดีสทริบิวชั่น ซิสเทม จำกัด (สาขาที่ 01766)</t>
  </si>
  <si>
    <t>1061F04431</t>
  </si>
  <si>
    <t>บริษัท เซ็นทรัลแฟมิลี่มาร์ท จำกัด (ถนนรื่นรมย์)</t>
  </si>
  <si>
    <t>2061Z10009</t>
  </si>
  <si>
    <t>โรงเรียนแก่นนครวิทยาลัย</t>
  </si>
  <si>
    <t>1061M21629</t>
  </si>
  <si>
    <t>บริษัท บิ๊กซีซูเปอร์เซ็นเตอร์ จำกัด ( มหาชน) สำนักงานใหญ่</t>
  </si>
  <si>
    <t>1061F05012</t>
  </si>
  <si>
    <t>เซ็นทรัลแฟมิลี่มาร์ท (สาขาถนนประชาสโมสร)</t>
  </si>
  <si>
    <t>1061M31077</t>
  </si>
  <si>
    <t>1061A16003</t>
  </si>
  <si>
    <t>2061ZA0145</t>
  </si>
  <si>
    <t>ร้าน หน่อยมีกะตังค์</t>
  </si>
  <si>
    <t>1061A16004</t>
  </si>
  <si>
    <t>1061L02469</t>
  </si>
  <si>
    <t>บริษัท เอก-ชัย ดีสทริบิวชั่น ซิสเทม จำกัด (สาขาที่ 01460)</t>
  </si>
  <si>
    <t>2061ZA0142</t>
  </si>
  <si>
    <t>ร้าน  ชาญชัย</t>
  </si>
  <si>
    <t>1061M21721</t>
  </si>
  <si>
    <t>1061F00387</t>
  </si>
  <si>
    <t>บริษัท เซ็นทรัลแฟมิลี่มาร์ท จำกัด (ศรีจันทร์18)</t>
  </si>
  <si>
    <t>1061F04239</t>
  </si>
  <si>
    <t>บริษัท เซ็นทรัลแฟมิลี่มาร์ท จำกัด (บ้านแอวมอง)</t>
  </si>
  <si>
    <t>1061F00374</t>
  </si>
  <si>
    <t>บริษัท เซ็นทรัลแฟมิลี่มาร์ท จำกัด สาขาซอยศรีจันทร์39</t>
  </si>
  <si>
    <t>1061L02807</t>
  </si>
  <si>
    <t>บริษัท เอก-ชัย ดีสทริบิวชั่น ซิสเทม จำกัด (สาขาที่ 01829)</t>
  </si>
  <si>
    <t>1061F04418</t>
  </si>
  <si>
    <t>บริษัท เซ็นทรัลแฟมิลี่มาร์ท จำกัด (ชุมชนนาคะประเวศน์)</t>
  </si>
  <si>
    <t>1061L03055</t>
  </si>
  <si>
    <t>บริษัท เอก-ชัย ดีสทริบิวชั่น ซิสเทม จำกัด ( ถนนเทพดำเนิน ขอนแก่น)</t>
  </si>
  <si>
    <t>2061ZB0052</t>
  </si>
  <si>
    <t>ร้าน มิวสิค</t>
  </si>
  <si>
    <t>1061L02380</t>
  </si>
  <si>
    <t>บริษัท เอก-ชัย ดีสทริบิวชั่น ซิสเทม จำกัด (สาขาที่ 01352)</t>
  </si>
  <si>
    <t>1061L02762</t>
  </si>
  <si>
    <t>บริษัท เอก-ชัย ดีสทริบิวชั่น ซิสเทม จำกัด (สาขาที่ 01775)</t>
  </si>
  <si>
    <t>1061F04372</t>
  </si>
  <si>
    <t>บริษัท เซ็นทรัลแฟมิลี่มาร์ท จำกัด (หมู่บ้านพิมานธานี)</t>
  </si>
  <si>
    <t>1061M21628</t>
  </si>
  <si>
    <t>1061M21504</t>
  </si>
  <si>
    <t>1061L00802</t>
  </si>
  <si>
    <t>บริษัท เอก-ชัย ดีสทริบิวชั่น ซิสเทม จำกัด (สาขาที่ 00702)</t>
  </si>
  <si>
    <t>1061L03051</t>
  </si>
  <si>
    <t>บริษัท เอก-ชัย ดีสทริบิวชั่น ซิสเทม จำกัด (โพธิสาร,ขอนแก่น)</t>
  </si>
  <si>
    <t>1061M21591</t>
  </si>
  <si>
    <t>1061L02201</t>
  </si>
  <si>
    <t>บริษัท เอก-ชัย ดีสทริบิวชั่น ซิสเทม จำกัด (สาขาที่ 01084)</t>
  </si>
  <si>
    <t>1061L00947</t>
  </si>
  <si>
    <t>บริษัท เอก-ชัย ดีสทริบิวชั่น ซิสเทม จำกัด (สาขาที่ 00844)</t>
  </si>
  <si>
    <t>1061M21493</t>
  </si>
  <si>
    <t>บริษัท บิ๊กซี ซูเปอร์เซ็นเตอร์ จำกัด ( มหาชน ) สำนักงานใหญ่</t>
  </si>
  <si>
    <t>2061ZB0049</t>
  </si>
  <si>
    <t>ร้าน น้ำฝน โนนทัน</t>
  </si>
  <si>
    <t>1061M21562</t>
  </si>
  <si>
    <t>1061L02741</t>
  </si>
  <si>
    <t>บริษัท เอก-ชัย ดีสทริบิวชั่น ซิสเทม จำกัด (สาขาที่ 01734)</t>
  </si>
  <si>
    <t>1061A16001</t>
  </si>
  <si>
    <t>1061M21342</t>
  </si>
  <si>
    <t>2061Z60002</t>
  </si>
  <si>
    <t>ร้าน  จารุวรรณ  เย็นยิ่ง</t>
  </si>
  <si>
    <t>2061ZA0136</t>
  </si>
  <si>
    <t>ร้าน ทินกรณ์</t>
  </si>
  <si>
    <t>2061ZA0135</t>
  </si>
  <si>
    <t>ร้าน นพพร</t>
  </si>
  <si>
    <t>1061M21717</t>
  </si>
  <si>
    <t>2061ZB0116</t>
  </si>
  <si>
    <t>ร้าน ป้าต้อยกาแฟ (ประตูน้ำขอนแก่น)</t>
  </si>
  <si>
    <t>1061L02148</t>
  </si>
  <si>
    <t>บริษัท เอก-ชัย ดีสทริบิวชั่น ซิสเทม จำกัด (สาขาที่ 01087)</t>
  </si>
  <si>
    <t>2061ZB0004</t>
  </si>
  <si>
    <t>ร้าน เฟรชมาร์ท</t>
  </si>
  <si>
    <t>1061M21350</t>
  </si>
  <si>
    <t>1061M21553</t>
  </si>
  <si>
    <t>2061ZB0110</t>
  </si>
  <si>
    <t>ต้นกล้ามินิมาร์ท</t>
  </si>
  <si>
    <t>2061ZA0099</t>
  </si>
  <si>
    <t>ร้าน คิว แอน แคร์</t>
  </si>
  <si>
    <t>1061F01052</t>
  </si>
  <si>
    <t>บริษัท ธนะมาร์ท จำกัด ( สาขาสถานีขนส่งผู้โดยสารขอนแก่น)</t>
  </si>
  <si>
    <t>2061ZA0141</t>
  </si>
  <si>
    <t>ห้างหุ้นส่วนจำกัด ไทยสถิตย์ขอนแก่น</t>
  </si>
  <si>
    <t>2061ZB0007</t>
  </si>
  <si>
    <t>ร้าน หนูดีรับทรัพย์</t>
  </si>
  <si>
    <t>2061ZB0008</t>
  </si>
  <si>
    <t>ร้าน ไชโยมินิมาร์ท</t>
  </si>
  <si>
    <t>2061ZA0095</t>
  </si>
  <si>
    <t>ร้าน จ่าเกรียง</t>
  </si>
  <si>
    <t>2061Z70001</t>
  </si>
  <si>
    <t>ร้าน จ่าเอ็กซ์</t>
  </si>
  <si>
    <t>2061ZB0011</t>
  </si>
  <si>
    <t>ร้าน ธรรมคุณ</t>
  </si>
  <si>
    <t>2061ZD0001</t>
  </si>
  <si>
    <t>บริษัท จอยแอนด์คอยน์ คอร์ปอเรชั่น จำกัด (สำนักงานใหญ่)</t>
  </si>
  <si>
    <t>08:02</t>
  </si>
  <si>
    <t>08:17</t>
  </si>
  <si>
    <t>08:34</t>
  </si>
  <si>
    <t>08:47</t>
  </si>
  <si>
    <t>08:56</t>
  </si>
  <si>
    <t>09:12</t>
  </si>
  <si>
    <t>10:11</t>
  </si>
  <si>
    <t>10:23</t>
  </si>
  <si>
    <t>10:39</t>
  </si>
  <si>
    <t>10:51</t>
  </si>
  <si>
    <t>11:01</t>
  </si>
  <si>
    <t>11:18</t>
  </si>
  <si>
    <t>11:32</t>
  </si>
  <si>
    <t>11:58</t>
  </si>
  <si>
    <t>12:12</t>
  </si>
  <si>
    <t>12:39</t>
  </si>
  <si>
    <t>12:51</t>
  </si>
  <si>
    <t>13:03</t>
  </si>
  <si>
    <t>13:14</t>
  </si>
  <si>
    <t>13:29</t>
  </si>
  <si>
    <t>13:46</t>
  </si>
  <si>
    <t>13:58</t>
  </si>
  <si>
    <t>14:13</t>
  </si>
  <si>
    <t>14:33</t>
  </si>
  <si>
    <t>14:45</t>
  </si>
  <si>
    <t>15:03</t>
  </si>
  <si>
    <t>15:15</t>
  </si>
  <si>
    <t>15:33</t>
  </si>
  <si>
    <t>15:53</t>
  </si>
  <si>
    <t>16:06</t>
  </si>
  <si>
    <t>16:21</t>
  </si>
  <si>
    <t>16:33</t>
  </si>
  <si>
    <t>16:51</t>
  </si>
  <si>
    <t>07:40</t>
  </si>
  <si>
    <t>08:13</t>
  </si>
  <si>
    <t>08:43</t>
  </si>
  <si>
    <t>09:11</t>
  </si>
  <si>
    <t>09:41</t>
  </si>
  <si>
    <t>10:16</t>
  </si>
  <si>
    <t>10:42</t>
  </si>
  <si>
    <t>11:04</t>
  </si>
  <si>
    <t>11:35</t>
  </si>
  <si>
    <t>12:15</t>
  </si>
  <si>
    <t>13:09</t>
  </si>
  <si>
    <t>14:42</t>
  </si>
  <si>
    <t>15:11</t>
  </si>
  <si>
    <t>15:49</t>
  </si>
  <si>
    <t>16:23</t>
  </si>
  <si>
    <t>16:43</t>
  </si>
  <si>
    <t>17:05</t>
  </si>
  <si>
    <t>17:33</t>
  </si>
  <si>
    <t>17:59</t>
  </si>
  <si>
    <t>18:22</t>
  </si>
  <si>
    <t>18:52</t>
  </si>
  <si>
    <t>ร้านนอกแผนวิ่ง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</si>
</sst>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d"/>
    <numFmt numFmtId="165" formatCode="[$-F400]h:mm:ss\ AM/PM"/>
    <numFmt numFmtId="166" formatCode="#,##0;;&quot;-&quot;"/>
    <numFmt numFmtId="167" formatCode="&quot;&gt;&gt;&quot;\ dddd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9" tint="0.7999816888943144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icrosoft Sans Serif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0.7999816888943144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b/>
      <sz val="12"/>
      <color theme="9" tint="0.79998168889431442"/>
      <name val="Calibri"/>
      <family val="2"/>
      <scheme val="minor"/>
    </font>
    <font>
      <sz val="12"/>
      <color theme="9" tint="0.79998168889431442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0"/>
      <color rgb="FF404F6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/>
      <bottom style="thin">
        <color theme="3" tint="0.79998168889431442"/>
      </bottom>
      <diagonal/>
    </border>
    <border>
      <left style="thin">
        <color rgb="FF00B05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3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164" fontId="4" fillId="2" borderId="7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right"/>
    </xf>
    <xf numFmtId="0" fontId="5" fillId="5" borderId="8" xfId="0" applyFont="1" applyFill="1" applyBorder="1" applyAlignment="1">
      <alignment horizontal="right"/>
    </xf>
    <xf numFmtId="0" fontId="6" fillId="6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7" fillId="0" borderId="2" xfId="0" applyFont="1" applyBorder="1" applyAlignment="1" applyProtection="1">
      <alignment vertical="center" shrinkToFit="1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14" fontId="7" fillId="0" borderId="3" xfId="0" applyNumberFormat="1" applyFont="1" applyBorder="1"/>
    <xf numFmtId="0" fontId="9" fillId="3" borderId="3" xfId="1" applyFont="1" applyFill="1" applyBorder="1" applyAlignment="1" applyProtection="1">
      <alignment horizontal="center" vertical="center"/>
      <protection hidden="1"/>
    </xf>
    <xf numFmtId="0" fontId="9" fillId="3" borderId="2" xfId="1" applyFont="1" applyFill="1" applyBorder="1" applyAlignment="1" applyProtection="1">
      <alignment horizontal="center" vertical="center"/>
      <protection hidden="1"/>
    </xf>
    <xf numFmtId="0" fontId="9" fillId="3" borderId="2" xfId="1" applyFont="1" applyFill="1" applyBorder="1" applyAlignment="1" applyProtection="1">
      <alignment vertical="center" wrapText="1"/>
      <protection hidden="1"/>
    </xf>
    <xf numFmtId="14" fontId="7" fillId="0" borderId="6" xfId="0" applyNumberFormat="1" applyFont="1" applyBorder="1"/>
    <xf numFmtId="0" fontId="0" fillId="0" borderId="11" xfId="0" applyBorder="1"/>
    <xf numFmtId="165" fontId="7" fillId="0" borderId="2" xfId="0" applyNumberFormat="1" applyFont="1" applyBorder="1" applyAlignment="1" applyProtection="1">
      <alignment horizontal="center" vertical="center"/>
      <protection locked="0"/>
    </xf>
    <xf numFmtId="165" fontId="7" fillId="0" borderId="4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11" fillId="5" borderId="0" xfId="0" applyFont="1" applyFill="1" applyAlignment="1">
      <alignment horizontal="right"/>
    </xf>
    <xf numFmtId="0" fontId="5" fillId="4" borderId="1" xfId="0" applyFont="1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10" fillId="3" borderId="7" xfId="1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5" borderId="0" xfId="0" applyFont="1" applyFill="1" applyAlignment="1">
      <alignment horizontal="center"/>
    </xf>
    <xf numFmtId="14" fontId="0" fillId="0" borderId="6" xfId="0" applyNumberFormat="1" applyBorder="1"/>
    <xf numFmtId="0" fontId="12" fillId="7" borderId="1" xfId="0" applyFont="1" applyFill="1" applyBorder="1" applyAlignment="1">
      <alignment horizontal="center" vertical="center"/>
    </xf>
    <xf numFmtId="166" fontId="12" fillId="7" borderId="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right" vertical="center"/>
    </xf>
    <xf numFmtId="167" fontId="4" fillId="0" borderId="7" xfId="0" applyNumberFormat="1" applyFont="1" applyBorder="1" applyAlignment="1">
      <alignment horizontal="center" vertical="center"/>
    </xf>
    <xf numFmtId="14" fontId="17" fillId="0" borderId="14" xfId="0" applyNumberFormat="1" applyFont="1" applyBorder="1" applyAlignment="1">
      <alignment horizontal="center"/>
    </xf>
    <xf numFmtId="14" fontId="17" fillId="0" borderId="13" xfId="0" applyNumberFormat="1" applyFont="1" applyBorder="1" applyAlignment="1">
      <alignment horizontal="center"/>
    </xf>
    <xf numFmtId="14" fontId="6" fillId="3" borderId="7" xfId="0" applyNumberFormat="1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14" fontId="12" fillId="3" borderId="1" xfId="0" applyNumberFormat="1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8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10" fillId="3" borderId="7" xfId="1" applyFont="1" applyFill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2" fillId="4" borderId="9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2">
    <cellStyle name="Normal" xfId="0" builtinId="0"/>
    <cellStyle name="ปกติ 2" xfId="1" xr:uid="{00000000-0005-0000-0000-000001000000}"/>
  </cellStyles>
  <dxfs count="34">
    <dxf>
      <font>
        <color rgb="FF9C5700"/>
      </font>
      <fill>
        <patternFill>
          <bgColor rgb="FFFFEB9C"/>
        </patternFill>
      </fill>
    </dxf>
    <dxf>
      <font>
        <color rgb="FF4C216D"/>
      </font>
      <fill>
        <patternFill>
          <bgColor rgb="FFDFC9EF"/>
        </patternFill>
      </fill>
    </dxf>
    <dxf>
      <font>
        <color theme="4" tint="-0.24994659260841701"/>
      </font>
      <fill>
        <patternFill>
          <bgColor rgb="FFA3FFFF"/>
        </patternFill>
      </fill>
    </dxf>
    <dxf>
      <font>
        <color theme="7" tint="0.79998168889431442"/>
      </font>
      <fill>
        <patternFill>
          <bgColor rgb="FFFC8004"/>
        </patternFill>
      </fill>
    </dxf>
    <dxf>
      <font>
        <color rgb="FF007E39"/>
      </font>
      <fill>
        <patternFill>
          <bgColor rgb="FFDAEFC3"/>
        </patternFill>
      </fill>
    </dxf>
    <dxf>
      <font>
        <color theme="3" tint="-0.499984740745262"/>
      </font>
      <fill>
        <patternFill>
          <bgColor rgb="FFFFDDDD"/>
        </patternFill>
      </fill>
    </dxf>
    <dxf>
      <fill>
        <patternFill>
          <bgColor rgb="FFFFFF66"/>
        </patternFill>
      </fill>
    </dxf>
    <dxf>
      <font>
        <color rgb="FFC00000"/>
      </font>
      <fill>
        <patternFill>
          <bgColor rgb="FFFFC9C9"/>
        </patternFill>
      </fill>
    </dxf>
    <dxf>
      <font>
        <b val="0"/>
        <i/>
        <color rgb="FFC00000"/>
      </font>
      <fill>
        <patternFill patternType="lightUp">
          <fgColor theme="5" tint="0.59996337778862885"/>
          <bgColor theme="5" tint="0.79995117038483843"/>
        </patternFill>
      </fill>
    </dxf>
    <dxf>
      <border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[$-F400]h:mm:ss\ AM/PM"/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[$-F400]h:mm:ss\ AM/PM"/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fgColor indexed="64"/>
          <bgColor rgb="FFFFFF66"/>
        </patternFill>
      </fill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404F64"/>
      <color rgb="FFFC8004"/>
      <color rgb="FFFBA905"/>
      <color rgb="FFFA7A1A"/>
      <color rgb="FFFFC9C9"/>
      <color rgb="FF4C216D"/>
      <color rgb="FFDFC9EF"/>
      <color rgb="FFA3FFFF"/>
      <color rgb="FF873503"/>
      <color rgb="FFFEC5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Monday" displayName="TbMonday" ref="B7:C39" totalsRowShown="0" headerRowDxfId="33">
  <autoFilter ref="B7:C39" xr:uid="{00000000-0009-0000-0100-000001000000}"/>
  <tableColumns count="2">
    <tableColumn id="1" xr3:uid="{00000000-0010-0000-0000-000001000000}" name="รหัสร้าน" dataDxfId="32"/>
    <tableColumn id="2" xr3:uid="{00000000-0010-0000-0000-000002000000}" name="ชื่อร้าน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Tuesday" displayName="TbTuesday" ref="E7:F37" totalsRowShown="0" headerRowDxfId="31">
  <autoFilter ref="E7:F37" xr:uid="{00000000-0009-0000-0100-000002000000}"/>
  <tableColumns count="2">
    <tableColumn id="1" xr3:uid="{00000000-0010-0000-0100-000001000000}" name="รหัสร้าน" dataDxfId="30"/>
    <tableColumn id="2" xr3:uid="{00000000-0010-0000-0100-000002000000}" name="ชื่อร้าน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bWednesday" displayName="TbWednesday" ref="H7:I37" totalsRowShown="0" headerRowDxfId="29">
  <autoFilter ref="H7:I37" xr:uid="{00000000-0009-0000-0100-000004000000}"/>
  <tableColumns count="2">
    <tableColumn id="1" xr3:uid="{00000000-0010-0000-0200-000001000000}" name="รหัสร้าน" dataDxfId="28"/>
    <tableColumn id="2" xr3:uid="{00000000-0010-0000-0200-000002000000}" name="ชื่อร้าน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bThursday" displayName="TbThursday" ref="K7:L37" totalsRowShown="0" headerRowDxfId="27">
  <autoFilter ref="K7:L37" xr:uid="{00000000-0009-0000-0100-000005000000}"/>
  <tableColumns count="2">
    <tableColumn id="1" xr3:uid="{00000000-0010-0000-0300-000001000000}" name="รหัสร้าน" dataDxfId="26"/>
    <tableColumn id="2" xr3:uid="{00000000-0010-0000-0300-000002000000}" name="ชื่อร้าน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bFriday" displayName="TbFriday" ref="N7:O39" totalsRowShown="0" headerRowDxfId="25">
  <autoFilter ref="N7:O39" xr:uid="{00000000-0009-0000-0100-000006000000}"/>
  <tableColumns count="2">
    <tableColumn id="1" xr3:uid="{00000000-0010-0000-0400-000001000000}" name="รหัสร้าน" dataDxfId="24"/>
    <tableColumn id="2" xr3:uid="{00000000-0010-0000-0400-000002000000}" name="ชื่อร้าน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bSaturday" displayName="TbSaturday" ref="Q7:R37" totalsRowShown="0" headerRowDxfId="23">
  <autoFilter ref="Q7:R37" xr:uid="{00000000-0009-0000-0100-000009000000}"/>
  <tableColumns count="2">
    <tableColumn id="1" xr3:uid="{00000000-0010-0000-0500-000001000000}" name="รหัสร้าน" dataDxfId="22"/>
    <tableColumn id="2" xr3:uid="{00000000-0010-0000-0500-000002000000}" name="ชื่อร้าน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Daily_Store" displayName="Daily_Store" ref="B4:F101" totalsRowShown="0" headerRowDxfId="18" dataDxfId="16" headerRowBorderDxfId="17" tableBorderDxfId="15" headerRowCellStyle="ปกติ 2">
  <autoFilter ref="B4:F101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600-000001000000}" name="Date" dataDxfId="14"/>
    <tableColumn id="2" xr3:uid="{00000000-0010-0000-0600-000002000000}" name="รหัสร้าน" dataDxfId="13"/>
    <tableColumn id="3" xr3:uid="{00000000-0010-0000-0600-000003000000}" name="ชื่อร้าน " dataDxfId="12"/>
    <tableColumn id="4" xr3:uid="{00000000-0010-0000-0600-000004000000}" name="เวลาเข้าร้าน" dataDxfId="11"/>
    <tableColumn id="5" xr3:uid="{00000000-0010-0000-0600-000005000000}" name="เวลาทำงาน" dataDxfId="1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41"/>
  <sheetViews>
    <sheetView showGridLines="0" tabSelected="1" workbookViewId="0">
      <selection activeCell="R27" sqref="R27"/>
    </sheetView>
  </sheetViews>
  <sheetFormatPr defaultRowHeight="14.25" x14ac:dyDescent="0.45"/>
  <cols>
    <col min="2" max="2" width="16.265625" customWidth="1"/>
    <col min="3" max="3" width="43.265625" customWidth="1"/>
    <col min="4" max="4" width="6.86328125" customWidth="1"/>
    <col min="5" max="5" width="13.73046875" style="1" bestFit="1" customWidth="1"/>
    <col min="6" max="6" width="44.3984375" bestFit="1" customWidth="1"/>
    <col min="8" max="8" width="13.73046875" bestFit="1" customWidth="1"/>
    <col min="9" max="9" width="44.3984375" bestFit="1" customWidth="1"/>
    <col min="11" max="11" width="13.73046875" bestFit="1" customWidth="1"/>
    <col min="12" max="12" width="44.3984375" bestFit="1" customWidth="1"/>
    <col min="14" max="14" width="13.73046875" bestFit="1" customWidth="1"/>
    <col min="15" max="15" width="44.3984375" bestFit="1" customWidth="1"/>
    <col min="17" max="17" width="13.73046875" bestFit="1" customWidth="1"/>
    <col min="18" max="18" width="44.3984375" bestFit="1" customWidth="1"/>
  </cols>
  <sheetData>
    <row r="2" spans="2:18" ht="27.75" customHeight="1" x14ac:dyDescent="0.45">
      <c r="B2" s="47" t="s">
        <v>10</v>
      </c>
      <c r="C2" s="48"/>
      <c r="D2" s="48"/>
      <c r="E2" s="7"/>
      <c r="F2" s="6"/>
    </row>
    <row r="3" spans="2:18" ht="9" customHeight="1" x14ac:dyDescent="0.45"/>
    <row r="4" spans="2:18" ht="19.5" customHeight="1" x14ac:dyDescent="0.45">
      <c r="B4" s="4" t="s">
        <v>8</v>
      </c>
      <c r="C4" s="2">
        <f>WEEKDAY(2,1)</f>
        <v>2</v>
      </c>
      <c r="E4" s="4" t="s">
        <v>8</v>
      </c>
      <c r="F4" s="2">
        <f>WEEKDAY(3,1)</f>
        <v>3</v>
      </c>
      <c r="H4" s="4" t="s">
        <v>8</v>
      </c>
      <c r="I4" s="2">
        <f>WEEKDAY(4,1)</f>
        <v>4</v>
      </c>
      <c r="K4" s="4" t="s">
        <v>8</v>
      </c>
      <c r="L4" s="2">
        <f>WEEKDAY(5,1)</f>
        <v>5</v>
      </c>
      <c r="N4" s="4" t="s">
        <v>8</v>
      </c>
      <c r="O4" s="2">
        <f>WEEKDAY(6,1)</f>
        <v>6</v>
      </c>
      <c r="Q4" s="4" t="s">
        <v>8</v>
      </c>
      <c r="R4" s="2">
        <f>WEEKDAY(7,1)</f>
        <v>7</v>
      </c>
    </row>
    <row r="5" spans="2:18" ht="15.75" x14ac:dyDescent="0.5">
      <c r="B5" s="3" t="s">
        <v>9</v>
      </c>
      <c r="C5" s="8">
        <f>ROWS(TbMonday[รหัสร้าน])</f>
        <v>32</v>
      </c>
      <c r="E5" s="3" t="s">
        <v>9</v>
      </c>
      <c r="F5" s="8">
        <f>ROWS(TbTuesday[รหัสร้าน])</f>
        <v>30</v>
      </c>
      <c r="H5" s="3" t="s">
        <v>9</v>
      </c>
      <c r="I5" s="8">
        <f>ROWS(TbWednesday[รหัสร้าน])</f>
        <v>30</v>
      </c>
      <c r="K5" s="3" t="s">
        <v>9</v>
      </c>
      <c r="L5" s="8">
        <f>ROWS(TbThursday[รหัสร้าน])</f>
        <v>30</v>
      </c>
      <c r="N5" s="3" t="s">
        <v>9</v>
      </c>
      <c r="O5" s="8">
        <f>ROWS(TbFriday[รหัสร้าน])</f>
        <v>32</v>
      </c>
      <c r="Q5" s="3" t="s">
        <v>9</v>
      </c>
      <c r="R5" s="8">
        <f>ROWS(TbSaturday[รหัสร้าน])</f>
        <v>30</v>
      </c>
    </row>
    <row r="6" spans="2:18" ht="9" customHeight="1" x14ac:dyDescent="0.45">
      <c r="H6" s="1"/>
      <c r="K6" s="1"/>
      <c r="N6" s="1"/>
      <c r="Q6" s="1"/>
    </row>
    <row r="7" spans="2:18" x14ac:dyDescent="0.45">
      <c r="B7" s="5" t="s">
        <v>3</v>
      </c>
      <c r="C7" s="5" t="s">
        <v>6</v>
      </c>
      <c r="E7" s="5" t="s">
        <v>3</v>
      </c>
      <c r="F7" s="5" t="s">
        <v>6</v>
      </c>
      <c r="H7" s="5" t="s">
        <v>3</v>
      </c>
      <c r="I7" s="5" t="s">
        <v>6</v>
      </c>
      <c r="K7" s="5" t="s">
        <v>3</v>
      </c>
      <c r="L7" s="5" t="s">
        <v>6</v>
      </c>
      <c r="N7" s="5" t="s">
        <v>3</v>
      </c>
      <c r="O7" s="5" t="s">
        <v>6</v>
      </c>
      <c r="Q7" s="5" t="s">
        <v>3</v>
      </c>
      <c r="R7" s="5" t="s">
        <v>6</v>
      </c>
    </row>
    <row r="8" spans="2:18" x14ac:dyDescent="0.45">
      <c r="B8" s="1" t="s">
        <v>23</v>
      </c>
      <c r="C8" t="s">
        <v>24</v>
      </c>
      <c r="E8" s="1" t="s">
        <v>82</v>
      </c>
      <c r="F8" t="s">
        <v>83</v>
      </c>
      <c r="H8" s="1" t="s">
        <v>33</v>
      </c>
      <c r="I8" t="s">
        <v>34</v>
      </c>
      <c r="K8" s="1" t="s">
        <v>82</v>
      </c>
      <c r="L8" t="s">
        <v>83</v>
      </c>
      <c r="N8" s="1" t="s">
        <v>23</v>
      </c>
      <c r="O8" t="s">
        <v>24</v>
      </c>
      <c r="Q8" s="1" t="s">
        <v>82</v>
      </c>
      <c r="R8" t="s">
        <v>83</v>
      </c>
    </row>
    <row r="9" spans="2:18" x14ac:dyDescent="0.45">
      <c r="B9" s="1" t="s">
        <v>25</v>
      </c>
      <c r="C9" t="s">
        <v>26</v>
      </c>
      <c r="E9" s="1" t="s">
        <v>84</v>
      </c>
      <c r="F9" t="s">
        <v>85</v>
      </c>
      <c r="H9" s="1" t="s">
        <v>133</v>
      </c>
      <c r="I9" t="s">
        <v>134</v>
      </c>
      <c r="K9" s="1" t="s">
        <v>84</v>
      </c>
      <c r="L9" t="s">
        <v>85</v>
      </c>
      <c r="N9" s="1" t="s">
        <v>25</v>
      </c>
      <c r="O9" t="s">
        <v>26</v>
      </c>
      <c r="Q9" s="1" t="s">
        <v>84</v>
      </c>
      <c r="R9" t="s">
        <v>85</v>
      </c>
    </row>
    <row r="10" spans="2:18" x14ac:dyDescent="0.45">
      <c r="B10" s="1" t="s">
        <v>27</v>
      </c>
      <c r="C10" t="s">
        <v>28</v>
      </c>
      <c r="E10" s="1" t="s">
        <v>86</v>
      </c>
      <c r="F10" t="s">
        <v>87</v>
      </c>
      <c r="H10" s="1" t="s">
        <v>37</v>
      </c>
      <c r="I10" t="s">
        <v>38</v>
      </c>
      <c r="K10" s="1" t="s">
        <v>86</v>
      </c>
      <c r="L10" t="s">
        <v>87</v>
      </c>
      <c r="N10" s="1" t="s">
        <v>27</v>
      </c>
      <c r="O10" t="s">
        <v>28</v>
      </c>
      <c r="Q10" s="1" t="s">
        <v>86</v>
      </c>
      <c r="R10" t="s">
        <v>87</v>
      </c>
    </row>
    <row r="11" spans="2:18" x14ac:dyDescent="0.45">
      <c r="B11" s="1" t="s">
        <v>29</v>
      </c>
      <c r="C11" t="s">
        <v>30</v>
      </c>
      <c r="E11" s="1" t="s">
        <v>88</v>
      </c>
      <c r="F11" t="s">
        <v>89</v>
      </c>
      <c r="H11" s="1" t="s">
        <v>135</v>
      </c>
      <c r="I11" t="s">
        <v>136</v>
      </c>
      <c r="K11" s="1" t="s">
        <v>88</v>
      </c>
      <c r="L11" t="s">
        <v>89</v>
      </c>
      <c r="N11" s="1" t="s">
        <v>29</v>
      </c>
      <c r="O11" t="s">
        <v>30</v>
      </c>
      <c r="Q11" s="1" t="s">
        <v>88</v>
      </c>
      <c r="R11" t="s">
        <v>89</v>
      </c>
    </row>
    <row r="12" spans="2:18" x14ac:dyDescent="0.45">
      <c r="B12" s="1" t="s">
        <v>31</v>
      </c>
      <c r="C12" t="s">
        <v>32</v>
      </c>
      <c r="E12" s="1" t="s">
        <v>90</v>
      </c>
      <c r="F12" t="s">
        <v>91</v>
      </c>
      <c r="H12" s="1" t="s">
        <v>137</v>
      </c>
      <c r="I12" t="s">
        <v>138</v>
      </c>
      <c r="K12" s="1" t="s">
        <v>90</v>
      </c>
      <c r="L12" t="s">
        <v>91</v>
      </c>
      <c r="N12" s="1" t="s">
        <v>31</v>
      </c>
      <c r="O12" t="s">
        <v>32</v>
      </c>
      <c r="Q12" s="1" t="s">
        <v>90</v>
      </c>
      <c r="R12" t="s">
        <v>91</v>
      </c>
    </row>
    <row r="13" spans="2:18" x14ac:dyDescent="0.45">
      <c r="B13" s="1" t="s">
        <v>33</v>
      </c>
      <c r="C13" t="s">
        <v>34</v>
      </c>
      <c r="E13" s="1" t="s">
        <v>92</v>
      </c>
      <c r="F13" t="s">
        <v>1</v>
      </c>
      <c r="H13" s="1" t="s">
        <v>35</v>
      </c>
      <c r="I13" t="s">
        <v>36</v>
      </c>
      <c r="K13" s="1" t="s">
        <v>92</v>
      </c>
      <c r="L13" t="s">
        <v>1</v>
      </c>
      <c r="N13" s="1" t="s">
        <v>33</v>
      </c>
      <c r="O13" t="s">
        <v>34</v>
      </c>
      <c r="Q13" s="1" t="s">
        <v>92</v>
      </c>
      <c r="R13" t="s">
        <v>1</v>
      </c>
    </row>
    <row r="14" spans="2:18" x14ac:dyDescent="0.45">
      <c r="B14" s="1" t="s">
        <v>35</v>
      </c>
      <c r="C14" t="s">
        <v>36</v>
      </c>
      <c r="E14" s="1" t="s">
        <v>93</v>
      </c>
      <c r="F14" t="s">
        <v>38</v>
      </c>
      <c r="H14" s="1" t="s">
        <v>39</v>
      </c>
      <c r="I14" t="s">
        <v>1</v>
      </c>
      <c r="K14" s="1" t="s">
        <v>93</v>
      </c>
      <c r="L14" t="s">
        <v>38</v>
      </c>
      <c r="N14" s="1" t="s">
        <v>35</v>
      </c>
      <c r="O14" t="s">
        <v>36</v>
      </c>
      <c r="Q14" s="1" t="s">
        <v>93</v>
      </c>
      <c r="R14" t="s">
        <v>38</v>
      </c>
    </row>
    <row r="15" spans="2:18" x14ac:dyDescent="0.45">
      <c r="B15" s="1" t="s">
        <v>37</v>
      </c>
      <c r="C15" t="s">
        <v>38</v>
      </c>
      <c r="E15" s="1" t="s">
        <v>94</v>
      </c>
      <c r="F15" t="s">
        <v>95</v>
      </c>
      <c r="H15" s="1" t="s">
        <v>139</v>
      </c>
      <c r="I15" t="s">
        <v>140</v>
      </c>
      <c r="K15" s="1" t="s">
        <v>94</v>
      </c>
      <c r="L15" t="s">
        <v>95</v>
      </c>
      <c r="N15" s="1" t="s">
        <v>37</v>
      </c>
      <c r="O15" t="s">
        <v>38</v>
      </c>
      <c r="Q15" s="1" t="s">
        <v>94</v>
      </c>
      <c r="R15" t="s">
        <v>95</v>
      </c>
    </row>
    <row r="16" spans="2:18" x14ac:dyDescent="0.45">
      <c r="B16" s="1" t="s">
        <v>39</v>
      </c>
      <c r="C16" t="s">
        <v>1</v>
      </c>
      <c r="E16" s="1" t="s">
        <v>96</v>
      </c>
      <c r="F16" t="s">
        <v>97</v>
      </c>
      <c r="H16" s="1" t="s">
        <v>141</v>
      </c>
      <c r="I16" t="s">
        <v>142</v>
      </c>
      <c r="K16" s="1" t="s">
        <v>96</v>
      </c>
      <c r="L16" t="s">
        <v>97</v>
      </c>
      <c r="N16" s="1" t="s">
        <v>39</v>
      </c>
      <c r="O16" t="s">
        <v>1</v>
      </c>
      <c r="Q16" s="1" t="s">
        <v>96</v>
      </c>
      <c r="R16" t="s">
        <v>97</v>
      </c>
    </row>
    <row r="17" spans="2:18" x14ac:dyDescent="0.45">
      <c r="B17" s="1" t="s">
        <v>40</v>
      </c>
      <c r="C17" t="s">
        <v>41</v>
      </c>
      <c r="E17" s="1" t="s">
        <v>98</v>
      </c>
      <c r="F17" t="s">
        <v>1</v>
      </c>
      <c r="H17" s="1" t="s">
        <v>42</v>
      </c>
      <c r="I17" t="s">
        <v>43</v>
      </c>
      <c r="K17" s="1" t="s">
        <v>98</v>
      </c>
      <c r="L17" t="s">
        <v>1</v>
      </c>
      <c r="N17" s="1" t="s">
        <v>40</v>
      </c>
      <c r="O17" t="s">
        <v>41</v>
      </c>
      <c r="Q17" s="1" t="s">
        <v>98</v>
      </c>
      <c r="R17" t="s">
        <v>1</v>
      </c>
    </row>
    <row r="18" spans="2:18" x14ac:dyDescent="0.45">
      <c r="B18" s="1" t="s">
        <v>42</v>
      </c>
      <c r="C18" t="s">
        <v>43</v>
      </c>
      <c r="E18" s="1" t="s">
        <v>99</v>
      </c>
      <c r="F18" t="s">
        <v>100</v>
      </c>
      <c r="H18" s="1" t="s">
        <v>44</v>
      </c>
      <c r="I18" t="s">
        <v>45</v>
      </c>
      <c r="K18" s="1" t="s">
        <v>99</v>
      </c>
      <c r="L18" t="s">
        <v>100</v>
      </c>
      <c r="N18" s="1" t="s">
        <v>42</v>
      </c>
      <c r="O18" t="s">
        <v>43</v>
      </c>
      <c r="Q18" s="1" t="s">
        <v>99</v>
      </c>
      <c r="R18" t="s">
        <v>100</v>
      </c>
    </row>
    <row r="19" spans="2:18" x14ac:dyDescent="0.45">
      <c r="B19" s="1" t="s">
        <v>44</v>
      </c>
      <c r="C19" t="s">
        <v>45</v>
      </c>
      <c r="E19" s="1" t="s">
        <v>101</v>
      </c>
      <c r="F19" t="s">
        <v>102</v>
      </c>
      <c r="H19" s="1" t="s">
        <v>46</v>
      </c>
      <c r="I19" t="s">
        <v>47</v>
      </c>
      <c r="K19" s="1" t="s">
        <v>101</v>
      </c>
      <c r="L19" t="s">
        <v>102</v>
      </c>
      <c r="N19" s="1" t="s">
        <v>44</v>
      </c>
      <c r="O19" t="s">
        <v>45</v>
      </c>
      <c r="Q19" s="1" t="s">
        <v>101</v>
      </c>
      <c r="R19" t="s">
        <v>102</v>
      </c>
    </row>
    <row r="20" spans="2:18" x14ac:dyDescent="0.45">
      <c r="B20" s="1" t="s">
        <v>46</v>
      </c>
      <c r="C20" t="s">
        <v>47</v>
      </c>
      <c r="E20" s="1" t="s">
        <v>103</v>
      </c>
      <c r="F20" t="s">
        <v>104</v>
      </c>
      <c r="H20" s="1" t="s">
        <v>143</v>
      </c>
      <c r="I20" t="s">
        <v>144</v>
      </c>
      <c r="K20" s="1" t="s">
        <v>103</v>
      </c>
      <c r="L20" t="s">
        <v>104</v>
      </c>
      <c r="N20" s="1" t="s">
        <v>46</v>
      </c>
      <c r="O20" t="s">
        <v>47</v>
      </c>
      <c r="Q20" s="1" t="s">
        <v>103</v>
      </c>
      <c r="R20" t="s">
        <v>104</v>
      </c>
    </row>
    <row r="21" spans="2:18" x14ac:dyDescent="0.45">
      <c r="B21" s="1" t="s">
        <v>48</v>
      </c>
      <c r="C21" t="s">
        <v>49</v>
      </c>
      <c r="E21" s="1" t="s">
        <v>105</v>
      </c>
      <c r="F21" t="s">
        <v>106</v>
      </c>
      <c r="H21" s="1" t="s">
        <v>58</v>
      </c>
      <c r="I21" t="s">
        <v>59</v>
      </c>
      <c r="K21" s="1" t="s">
        <v>105</v>
      </c>
      <c r="L21" t="s">
        <v>106</v>
      </c>
      <c r="N21" s="1" t="s">
        <v>48</v>
      </c>
      <c r="O21" t="s">
        <v>49</v>
      </c>
      <c r="Q21" s="1" t="s">
        <v>105</v>
      </c>
      <c r="R21" t="s">
        <v>106</v>
      </c>
    </row>
    <row r="22" spans="2:18" x14ac:dyDescent="0.45">
      <c r="B22" s="1" t="s">
        <v>50</v>
      </c>
      <c r="C22" t="s">
        <v>51</v>
      </c>
      <c r="E22" s="1" t="s">
        <v>107</v>
      </c>
      <c r="F22" t="s">
        <v>38</v>
      </c>
      <c r="H22" s="1" t="s">
        <v>48</v>
      </c>
      <c r="I22" t="s">
        <v>49</v>
      </c>
      <c r="K22" s="1" t="s">
        <v>107</v>
      </c>
      <c r="L22" t="s">
        <v>38</v>
      </c>
      <c r="N22" s="1" t="s">
        <v>50</v>
      </c>
      <c r="O22" t="s">
        <v>51</v>
      </c>
      <c r="Q22" s="1" t="s">
        <v>107</v>
      </c>
      <c r="R22" t="s">
        <v>38</v>
      </c>
    </row>
    <row r="23" spans="2:18" x14ac:dyDescent="0.45">
      <c r="B23" s="1" t="s">
        <v>52</v>
      </c>
      <c r="C23" t="s">
        <v>53</v>
      </c>
      <c r="E23" s="1" t="s">
        <v>108</v>
      </c>
      <c r="F23" t="s">
        <v>109</v>
      </c>
      <c r="H23" s="1" t="s">
        <v>145</v>
      </c>
      <c r="I23" t="s">
        <v>146</v>
      </c>
      <c r="K23" s="1" t="s">
        <v>108</v>
      </c>
      <c r="L23" t="s">
        <v>109</v>
      </c>
      <c r="N23" s="1" t="s">
        <v>52</v>
      </c>
      <c r="O23" t="s">
        <v>53</v>
      </c>
      <c r="Q23" s="1" t="s">
        <v>108</v>
      </c>
      <c r="R23" t="s">
        <v>109</v>
      </c>
    </row>
    <row r="24" spans="2:18" x14ac:dyDescent="0.45">
      <c r="B24" s="1" t="s">
        <v>54</v>
      </c>
      <c r="C24" t="s">
        <v>55</v>
      </c>
      <c r="E24" s="1" t="s">
        <v>110</v>
      </c>
      <c r="F24" t="s">
        <v>7</v>
      </c>
      <c r="H24" s="1" t="s">
        <v>50</v>
      </c>
      <c r="I24" t="s">
        <v>51</v>
      </c>
      <c r="K24" s="1" t="s">
        <v>110</v>
      </c>
      <c r="L24" t="s">
        <v>7</v>
      </c>
      <c r="N24" s="1" t="s">
        <v>54</v>
      </c>
      <c r="O24" t="s">
        <v>55</v>
      </c>
      <c r="Q24" s="1" t="s">
        <v>110</v>
      </c>
      <c r="R24" t="s">
        <v>7</v>
      </c>
    </row>
    <row r="25" spans="2:18" x14ac:dyDescent="0.45">
      <c r="B25" s="1" t="s">
        <v>56</v>
      </c>
      <c r="C25" t="s">
        <v>57</v>
      </c>
      <c r="E25" s="1" t="s">
        <v>111</v>
      </c>
      <c r="F25" t="s">
        <v>1</v>
      </c>
      <c r="H25" s="1" t="s">
        <v>52</v>
      </c>
      <c r="I25" t="s">
        <v>53</v>
      </c>
      <c r="K25" s="1" t="s">
        <v>111</v>
      </c>
      <c r="L25" t="s">
        <v>1</v>
      </c>
      <c r="N25" s="1" t="s">
        <v>56</v>
      </c>
      <c r="O25" t="s">
        <v>57</v>
      </c>
      <c r="Q25" s="1" t="s">
        <v>111</v>
      </c>
      <c r="R25" t="s">
        <v>1</v>
      </c>
    </row>
    <row r="26" spans="2:18" x14ac:dyDescent="0.45">
      <c r="B26" s="1" t="s">
        <v>58</v>
      </c>
      <c r="C26" t="s">
        <v>59</v>
      </c>
      <c r="E26" s="1" t="s">
        <v>112</v>
      </c>
      <c r="F26" t="s">
        <v>113</v>
      </c>
      <c r="H26" s="1" t="s">
        <v>54</v>
      </c>
      <c r="I26" t="s">
        <v>55</v>
      </c>
      <c r="K26" s="1" t="s">
        <v>112</v>
      </c>
      <c r="L26" t="s">
        <v>113</v>
      </c>
      <c r="N26" s="1" t="s">
        <v>58</v>
      </c>
      <c r="O26" t="s">
        <v>59</v>
      </c>
      <c r="Q26" s="1" t="s">
        <v>112</v>
      </c>
      <c r="R26" t="s">
        <v>113</v>
      </c>
    </row>
    <row r="27" spans="2:18" x14ac:dyDescent="0.45">
      <c r="B27" s="1" t="s">
        <v>60</v>
      </c>
      <c r="C27" t="s">
        <v>61</v>
      </c>
      <c r="E27" s="1" t="s">
        <v>114</v>
      </c>
      <c r="F27" t="s">
        <v>115</v>
      </c>
      <c r="H27" s="1" t="s">
        <v>60</v>
      </c>
      <c r="I27" t="s">
        <v>61</v>
      </c>
      <c r="K27" s="1" t="s">
        <v>114</v>
      </c>
      <c r="L27" t="s">
        <v>115</v>
      </c>
      <c r="N27" s="1" t="s">
        <v>60</v>
      </c>
      <c r="O27" t="s">
        <v>61</v>
      </c>
      <c r="Q27" s="1" t="s">
        <v>114</v>
      </c>
      <c r="R27" t="s">
        <v>115</v>
      </c>
    </row>
    <row r="28" spans="2:18" x14ac:dyDescent="0.45">
      <c r="B28" s="1" t="s">
        <v>62</v>
      </c>
      <c r="C28" t="s">
        <v>1</v>
      </c>
      <c r="E28" s="1" t="s">
        <v>116</v>
      </c>
      <c r="F28" t="s">
        <v>117</v>
      </c>
      <c r="H28" s="1" t="s">
        <v>62</v>
      </c>
      <c r="I28" t="s">
        <v>1</v>
      </c>
      <c r="K28" s="1" t="s">
        <v>116</v>
      </c>
      <c r="L28" t="s">
        <v>117</v>
      </c>
      <c r="N28" s="1" t="s">
        <v>62</v>
      </c>
      <c r="O28" t="s">
        <v>1</v>
      </c>
      <c r="Q28" s="1" t="s">
        <v>116</v>
      </c>
      <c r="R28" t="s">
        <v>117</v>
      </c>
    </row>
    <row r="29" spans="2:18" x14ac:dyDescent="0.45">
      <c r="B29" s="1" t="s">
        <v>63</v>
      </c>
      <c r="C29" t="s">
        <v>7</v>
      </c>
      <c r="E29" s="1" t="s">
        <v>118</v>
      </c>
      <c r="F29" t="s">
        <v>1</v>
      </c>
      <c r="H29" s="1" t="s">
        <v>63</v>
      </c>
      <c r="I29" t="s">
        <v>7</v>
      </c>
      <c r="K29" s="1" t="s">
        <v>118</v>
      </c>
      <c r="L29" t="s">
        <v>1</v>
      </c>
      <c r="N29" s="1" t="s">
        <v>63</v>
      </c>
      <c r="O29" t="s">
        <v>7</v>
      </c>
      <c r="Q29" s="1" t="s">
        <v>118</v>
      </c>
      <c r="R29" t="s">
        <v>1</v>
      </c>
    </row>
    <row r="30" spans="2:18" x14ac:dyDescent="0.45">
      <c r="B30" s="1" t="s">
        <v>64</v>
      </c>
      <c r="C30" t="s">
        <v>65</v>
      </c>
      <c r="E30" s="1" t="s">
        <v>119</v>
      </c>
      <c r="F30" t="s">
        <v>120</v>
      </c>
      <c r="H30" s="1" t="s">
        <v>80</v>
      </c>
      <c r="I30" t="s">
        <v>81</v>
      </c>
      <c r="K30" s="1" t="s">
        <v>119</v>
      </c>
      <c r="L30" t="s">
        <v>120</v>
      </c>
      <c r="N30" s="1" t="s">
        <v>64</v>
      </c>
      <c r="O30" t="s">
        <v>65</v>
      </c>
      <c r="Q30" s="1" t="s">
        <v>119</v>
      </c>
      <c r="R30" t="s">
        <v>120</v>
      </c>
    </row>
    <row r="31" spans="2:18" x14ac:dyDescent="0.45">
      <c r="B31" s="1" t="s">
        <v>66</v>
      </c>
      <c r="C31" t="s">
        <v>7</v>
      </c>
      <c r="E31" s="1" t="s">
        <v>121</v>
      </c>
      <c r="F31" t="s">
        <v>122</v>
      </c>
      <c r="H31" s="1" t="s">
        <v>66</v>
      </c>
      <c r="I31" t="s">
        <v>7</v>
      </c>
      <c r="K31" s="1" t="s">
        <v>121</v>
      </c>
      <c r="L31" t="s">
        <v>122</v>
      </c>
      <c r="N31" s="1" t="s">
        <v>66</v>
      </c>
      <c r="O31" t="s">
        <v>7</v>
      </c>
      <c r="Q31" s="1" t="s">
        <v>121</v>
      </c>
      <c r="R31" t="s">
        <v>122</v>
      </c>
    </row>
    <row r="32" spans="2:18" x14ac:dyDescent="0.45">
      <c r="B32" s="1" t="s">
        <v>67</v>
      </c>
      <c r="C32" t="s">
        <v>68</v>
      </c>
      <c r="E32" s="1" t="s">
        <v>123</v>
      </c>
      <c r="F32" t="s">
        <v>124</v>
      </c>
      <c r="H32" s="1" t="s">
        <v>67</v>
      </c>
      <c r="I32" t="s">
        <v>68</v>
      </c>
      <c r="K32" s="1" t="s">
        <v>123</v>
      </c>
      <c r="L32" t="s">
        <v>124</v>
      </c>
      <c r="N32" s="1" t="s">
        <v>67</v>
      </c>
      <c r="O32" t="s">
        <v>68</v>
      </c>
      <c r="Q32" s="1" t="s">
        <v>123</v>
      </c>
      <c r="R32" t="s">
        <v>124</v>
      </c>
    </row>
    <row r="33" spans="2:18" x14ac:dyDescent="0.45">
      <c r="B33" s="1" t="s">
        <v>69</v>
      </c>
      <c r="C33" t="s">
        <v>70</v>
      </c>
      <c r="E33" s="1" t="s">
        <v>125</v>
      </c>
      <c r="F33" t="s">
        <v>1</v>
      </c>
      <c r="H33" s="1" t="s">
        <v>71</v>
      </c>
      <c r="I33" t="s">
        <v>1</v>
      </c>
      <c r="K33" s="1" t="s">
        <v>125</v>
      </c>
      <c r="L33" t="s">
        <v>1</v>
      </c>
      <c r="N33" s="1" t="s">
        <v>69</v>
      </c>
      <c r="O33" t="s">
        <v>70</v>
      </c>
      <c r="Q33" s="1" t="s">
        <v>125</v>
      </c>
      <c r="R33" t="s">
        <v>1</v>
      </c>
    </row>
    <row r="34" spans="2:18" x14ac:dyDescent="0.45">
      <c r="B34" s="1" t="s">
        <v>71</v>
      </c>
      <c r="C34" t="s">
        <v>1</v>
      </c>
      <c r="E34" s="1" t="s">
        <v>126</v>
      </c>
      <c r="F34" t="s">
        <v>38</v>
      </c>
      <c r="H34" s="1" t="s">
        <v>72</v>
      </c>
      <c r="I34" t="s">
        <v>73</v>
      </c>
      <c r="K34" s="1" t="s">
        <v>126</v>
      </c>
      <c r="L34" t="s">
        <v>38</v>
      </c>
      <c r="N34" s="1" t="s">
        <v>71</v>
      </c>
      <c r="O34" t="s">
        <v>1</v>
      </c>
      <c r="Q34" s="1" t="s">
        <v>126</v>
      </c>
      <c r="R34" t="s">
        <v>38</v>
      </c>
    </row>
    <row r="35" spans="2:18" x14ac:dyDescent="0.45">
      <c r="B35" s="1" t="s">
        <v>72</v>
      </c>
      <c r="C35" t="s">
        <v>73</v>
      </c>
      <c r="E35" s="1" t="s">
        <v>127</v>
      </c>
      <c r="F35" t="s">
        <v>128</v>
      </c>
      <c r="H35" s="1" t="s">
        <v>74</v>
      </c>
      <c r="I35" t="s">
        <v>75</v>
      </c>
      <c r="K35" s="1" t="s">
        <v>127</v>
      </c>
      <c r="L35" t="s">
        <v>128</v>
      </c>
      <c r="N35" s="1" t="s">
        <v>72</v>
      </c>
      <c r="O35" t="s">
        <v>73</v>
      </c>
      <c r="Q35" s="1" t="s">
        <v>127</v>
      </c>
      <c r="R35" t="s">
        <v>128</v>
      </c>
    </row>
    <row r="36" spans="2:18" x14ac:dyDescent="0.45">
      <c r="B36" s="1" t="s">
        <v>74</v>
      </c>
      <c r="C36" t="s">
        <v>75</v>
      </c>
      <c r="E36" s="1" t="s">
        <v>129</v>
      </c>
      <c r="F36" t="s">
        <v>130</v>
      </c>
      <c r="H36" s="1" t="s">
        <v>76</v>
      </c>
      <c r="I36" t="s">
        <v>77</v>
      </c>
      <c r="K36" s="1" t="s">
        <v>129</v>
      </c>
      <c r="L36" t="s">
        <v>130</v>
      </c>
      <c r="N36" s="1" t="s">
        <v>74</v>
      </c>
      <c r="O36" t="s">
        <v>75</v>
      </c>
      <c r="Q36" s="1" t="s">
        <v>129</v>
      </c>
      <c r="R36" t="s">
        <v>130</v>
      </c>
    </row>
    <row r="37" spans="2:18" x14ac:dyDescent="0.45">
      <c r="B37" s="1" t="s">
        <v>76</v>
      </c>
      <c r="C37" t="s">
        <v>77</v>
      </c>
      <c r="E37" s="1" t="s">
        <v>131</v>
      </c>
      <c r="F37" t="s">
        <v>132</v>
      </c>
      <c r="H37" s="1" t="s">
        <v>78</v>
      </c>
      <c r="I37" t="s">
        <v>79</v>
      </c>
      <c r="K37" s="1" t="s">
        <v>131</v>
      </c>
      <c r="L37" t="s">
        <v>132</v>
      </c>
      <c r="N37" s="1" t="s">
        <v>76</v>
      </c>
      <c r="O37" t="s">
        <v>77</v>
      </c>
      <c r="Q37" s="1" t="s">
        <v>131</v>
      </c>
      <c r="R37" t="s">
        <v>132</v>
      </c>
    </row>
    <row r="38" spans="2:18" x14ac:dyDescent="0.45">
      <c r="B38" s="1" t="s">
        <v>78</v>
      </c>
      <c r="C38" t="s">
        <v>79</v>
      </c>
      <c r="H38" s="1"/>
      <c r="K38" s="1"/>
      <c r="N38" s="1" t="s">
        <v>78</v>
      </c>
      <c r="O38" t="s">
        <v>79</v>
      </c>
    </row>
    <row r="39" spans="2:18" x14ac:dyDescent="0.45">
      <c r="B39" s="1" t="s">
        <v>80</v>
      </c>
      <c r="C39" t="s">
        <v>81</v>
      </c>
      <c r="H39" s="1"/>
      <c r="N39" s="1" t="s">
        <v>80</v>
      </c>
      <c r="O39" t="s">
        <v>81</v>
      </c>
    </row>
    <row r="40" spans="2:18" x14ac:dyDescent="0.45">
      <c r="H40" s="1"/>
      <c r="N40" s="1"/>
    </row>
    <row r="41" spans="2:18" x14ac:dyDescent="0.45">
      <c r="N41" s="1"/>
    </row>
  </sheetData>
  <mergeCells count="1">
    <mergeCell ref="B2:D2"/>
  </mergeCells>
  <pageMargins left="0.7" right="0.7" top="0.75" bottom="0.75" header="0.3" footer="0.3"/>
  <pageSetup paperSize="9" orientation="portrait" horizontalDpi="4294967293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01"/>
  <sheetViews>
    <sheetView topLeftCell="A45" workbookViewId="0">
      <selection activeCell="B61" sqref="B61"/>
    </sheetView>
  </sheetViews>
  <sheetFormatPr defaultColWidth="9.1328125" defaultRowHeight="14.25" x14ac:dyDescent="0.45"/>
  <cols>
    <col min="2" max="2" width="12" customWidth="1"/>
    <col min="3" max="3" width="12.265625" customWidth="1"/>
    <col min="4" max="4" width="51.59765625" bestFit="1" customWidth="1"/>
    <col min="5" max="5" width="14.59765625" customWidth="1"/>
    <col min="6" max="6" width="14" customWidth="1"/>
    <col min="8" max="8" width="14.1328125" customWidth="1"/>
    <col min="9" max="9" width="12.265625" customWidth="1"/>
  </cols>
  <sheetData>
    <row r="2" spans="2:9" ht="18" x14ac:dyDescent="0.45">
      <c r="B2" s="47" t="s">
        <v>12</v>
      </c>
      <c r="C2" s="48"/>
      <c r="D2" s="48"/>
    </row>
    <row r="3" spans="2:9" ht="6" customHeight="1" x14ac:dyDescent="0.45">
      <c r="C3" s="49"/>
      <c r="D3" s="49"/>
      <c r="E3" s="49"/>
      <c r="F3" s="49"/>
    </row>
    <row r="4" spans="2:9" ht="15" customHeight="1" x14ac:dyDescent="0.45">
      <c r="B4" s="16" t="s">
        <v>11</v>
      </c>
      <c r="C4" s="17" t="s">
        <v>3</v>
      </c>
      <c r="D4" s="17" t="s">
        <v>4</v>
      </c>
      <c r="E4" s="18" t="s">
        <v>0</v>
      </c>
      <c r="F4" s="18" t="s">
        <v>5</v>
      </c>
      <c r="I4" s="31" t="s">
        <v>18</v>
      </c>
    </row>
    <row r="5" spans="2:9" x14ac:dyDescent="0.45">
      <c r="B5" s="15">
        <v>43497</v>
      </c>
      <c r="C5" s="9" t="s">
        <v>23</v>
      </c>
      <c r="D5" s="10" t="s">
        <v>24</v>
      </c>
      <c r="E5" s="21" t="s">
        <v>147</v>
      </c>
      <c r="F5" s="22"/>
      <c r="H5" s="35" t="s">
        <v>20</v>
      </c>
      <c r="I5" s="43">
        <f ca="1">MIN(INDIRECT("Daily_Store[Date]"))</f>
        <v>43497</v>
      </c>
    </row>
    <row r="6" spans="2:9" x14ac:dyDescent="0.45">
      <c r="B6" s="15">
        <v>43497</v>
      </c>
      <c r="C6" s="11" t="s">
        <v>25</v>
      </c>
      <c r="D6" s="12" t="s">
        <v>26</v>
      </c>
      <c r="E6" s="23" t="s">
        <v>148</v>
      </c>
      <c r="F6" s="24">
        <v>1.0416666666666685E-2</v>
      </c>
      <c r="I6" s="41">
        <f ca="1">I5+1</f>
        <v>43498</v>
      </c>
    </row>
    <row r="7" spans="2:9" x14ac:dyDescent="0.45">
      <c r="B7" s="15">
        <v>43497</v>
      </c>
      <c r="C7" s="11" t="s">
        <v>27</v>
      </c>
      <c r="D7" s="10" t="s">
        <v>28</v>
      </c>
      <c r="E7" s="25" t="s">
        <v>149</v>
      </c>
      <c r="F7" s="24">
        <v>1.1805555555555569E-2</v>
      </c>
      <c r="I7" s="42">
        <f t="shared" ref="I7:I23" ca="1" si="0">I6+1</f>
        <v>43499</v>
      </c>
    </row>
    <row r="8" spans="2:9" x14ac:dyDescent="0.45">
      <c r="B8" s="15">
        <v>43497</v>
      </c>
      <c r="C8" s="11" t="s">
        <v>29</v>
      </c>
      <c r="D8" s="10" t="s">
        <v>30</v>
      </c>
      <c r="E8" s="25" t="s">
        <v>150</v>
      </c>
      <c r="F8" s="24">
        <v>9.0277777777777457E-3</v>
      </c>
      <c r="I8" s="42">
        <f t="shared" ca="1" si="0"/>
        <v>43500</v>
      </c>
    </row>
    <row r="9" spans="2:9" x14ac:dyDescent="0.45">
      <c r="B9" s="15">
        <v>43497</v>
      </c>
      <c r="C9" s="11" t="s">
        <v>31</v>
      </c>
      <c r="D9" s="10" t="s">
        <v>32</v>
      </c>
      <c r="E9" s="25" t="s">
        <v>151</v>
      </c>
      <c r="F9" s="24">
        <v>6.2500000000000333E-3</v>
      </c>
      <c r="I9" s="42">
        <f t="shared" ca="1" si="0"/>
        <v>43501</v>
      </c>
    </row>
    <row r="10" spans="2:9" x14ac:dyDescent="0.45">
      <c r="B10" s="15">
        <v>43497</v>
      </c>
      <c r="C10" s="11" t="s">
        <v>33</v>
      </c>
      <c r="D10" s="13" t="s">
        <v>34</v>
      </c>
      <c r="E10" s="25" t="s">
        <v>152</v>
      </c>
      <c r="F10" s="24">
        <v>1.1111111111111072E-2</v>
      </c>
      <c r="I10" s="42">
        <f t="shared" ca="1" si="0"/>
        <v>43502</v>
      </c>
    </row>
    <row r="11" spans="2:9" x14ac:dyDescent="0.45">
      <c r="B11" s="15">
        <v>43497</v>
      </c>
      <c r="C11" s="11" t="s">
        <v>39</v>
      </c>
      <c r="D11" s="13" t="s">
        <v>1</v>
      </c>
      <c r="E11" s="25" t="s">
        <v>153</v>
      </c>
      <c r="F11" s="24">
        <v>4.0972222222222243E-2</v>
      </c>
      <c r="I11" s="42">
        <f t="shared" ca="1" si="0"/>
        <v>43503</v>
      </c>
    </row>
    <row r="12" spans="2:9" x14ac:dyDescent="0.45">
      <c r="B12" s="15">
        <v>43497</v>
      </c>
      <c r="C12" s="11" t="s">
        <v>35</v>
      </c>
      <c r="D12" s="13" t="s">
        <v>36</v>
      </c>
      <c r="E12" s="25" t="s">
        <v>154</v>
      </c>
      <c r="F12" s="24">
        <v>8.3333333333333037E-3</v>
      </c>
      <c r="I12" s="42">
        <f t="shared" ca="1" si="0"/>
        <v>43504</v>
      </c>
    </row>
    <row r="13" spans="2:9" x14ac:dyDescent="0.45">
      <c r="B13" s="15">
        <v>43497</v>
      </c>
      <c r="C13" s="11" t="s">
        <v>37</v>
      </c>
      <c r="D13" s="13" t="s">
        <v>38</v>
      </c>
      <c r="E13" s="25" t="s">
        <v>155</v>
      </c>
      <c r="F13" s="24">
        <v>1.1111111111111183E-2</v>
      </c>
      <c r="I13" s="42">
        <f t="shared" ca="1" si="0"/>
        <v>43505</v>
      </c>
    </row>
    <row r="14" spans="2:9" x14ac:dyDescent="0.45">
      <c r="B14" s="15">
        <v>43497</v>
      </c>
      <c r="C14" s="11" t="s">
        <v>137</v>
      </c>
      <c r="D14" s="13" t="s">
        <v>138</v>
      </c>
      <c r="E14" s="25" t="s">
        <v>156</v>
      </c>
      <c r="F14" s="24">
        <v>8.3333333333333037E-3</v>
      </c>
      <c r="I14" s="42">
        <f t="shared" ca="1" si="0"/>
        <v>43506</v>
      </c>
    </row>
    <row r="15" spans="2:9" x14ac:dyDescent="0.45">
      <c r="B15" s="15">
        <v>43497</v>
      </c>
      <c r="C15" s="11" t="s">
        <v>135</v>
      </c>
      <c r="D15" s="13" t="s">
        <v>136</v>
      </c>
      <c r="E15" s="25" t="s">
        <v>157</v>
      </c>
      <c r="F15" s="24">
        <v>6.9444444444444753E-3</v>
      </c>
      <c r="I15" s="42">
        <f t="shared" ca="1" si="0"/>
        <v>43507</v>
      </c>
    </row>
    <row r="16" spans="2:9" x14ac:dyDescent="0.45">
      <c r="B16" s="15">
        <v>43497</v>
      </c>
      <c r="C16" s="11" t="s">
        <v>42</v>
      </c>
      <c r="D16" s="13" t="s">
        <v>43</v>
      </c>
      <c r="E16" s="25" t="s">
        <v>158</v>
      </c>
      <c r="F16" s="24">
        <v>1.1805555555555569E-2</v>
      </c>
      <c r="I16" s="42">
        <f t="shared" ca="1" si="0"/>
        <v>43508</v>
      </c>
    </row>
    <row r="17" spans="2:9" x14ac:dyDescent="0.45">
      <c r="B17" s="15">
        <v>43497</v>
      </c>
      <c r="C17" s="11" t="s">
        <v>44</v>
      </c>
      <c r="D17" s="13" t="s">
        <v>45</v>
      </c>
      <c r="E17" s="25" t="s">
        <v>159</v>
      </c>
      <c r="F17" s="24">
        <v>9.7222222222221877E-3</v>
      </c>
      <c r="I17" s="42">
        <f t="shared" ca="1" si="0"/>
        <v>43509</v>
      </c>
    </row>
    <row r="18" spans="2:9" x14ac:dyDescent="0.45">
      <c r="B18" s="15">
        <v>43497</v>
      </c>
      <c r="C18" s="11" t="s">
        <v>143</v>
      </c>
      <c r="D18" s="13" t="s">
        <v>144</v>
      </c>
      <c r="E18" s="25" t="s">
        <v>160</v>
      </c>
      <c r="F18" s="24">
        <v>1.8055555555555547E-2</v>
      </c>
      <c r="I18" s="42">
        <f t="shared" ca="1" si="0"/>
        <v>43510</v>
      </c>
    </row>
    <row r="19" spans="2:9" x14ac:dyDescent="0.45">
      <c r="B19" s="15">
        <v>43497</v>
      </c>
      <c r="C19" s="11" t="s">
        <v>46</v>
      </c>
      <c r="D19" s="13" t="s">
        <v>47</v>
      </c>
      <c r="E19" s="25" t="s">
        <v>161</v>
      </c>
      <c r="F19" s="24">
        <v>9.7222222222221877E-3</v>
      </c>
      <c r="I19" s="42">
        <f t="shared" ca="1" si="0"/>
        <v>43511</v>
      </c>
    </row>
    <row r="20" spans="2:9" x14ac:dyDescent="0.45">
      <c r="B20" s="15">
        <v>43497</v>
      </c>
      <c r="C20" s="11" t="s">
        <v>48</v>
      </c>
      <c r="D20" s="13" t="s">
        <v>49</v>
      </c>
      <c r="E20" s="25" t="s">
        <v>162</v>
      </c>
      <c r="F20" s="24">
        <v>1.8750000000000044E-2</v>
      </c>
      <c r="I20" s="42">
        <f t="shared" ca="1" si="0"/>
        <v>43512</v>
      </c>
    </row>
    <row r="21" spans="2:9" x14ac:dyDescent="0.45">
      <c r="B21" s="15">
        <v>43497</v>
      </c>
      <c r="C21" s="11" t="s">
        <v>50</v>
      </c>
      <c r="D21" s="13" t="s">
        <v>51</v>
      </c>
      <c r="E21" s="25" t="s">
        <v>163</v>
      </c>
      <c r="F21" s="24">
        <v>8.3333333333333037E-3</v>
      </c>
      <c r="I21" s="42">
        <f t="shared" ca="1" si="0"/>
        <v>43513</v>
      </c>
    </row>
    <row r="22" spans="2:9" x14ac:dyDescent="0.45">
      <c r="B22" s="15">
        <v>43497</v>
      </c>
      <c r="C22" s="11" t="s">
        <v>52</v>
      </c>
      <c r="D22" s="13" t="s">
        <v>53</v>
      </c>
      <c r="E22" s="25" t="s">
        <v>164</v>
      </c>
      <c r="F22" s="24">
        <v>8.3333333333334147E-3</v>
      </c>
      <c r="I22" s="42">
        <f t="shared" ca="1" si="0"/>
        <v>43514</v>
      </c>
    </row>
    <row r="23" spans="2:9" x14ac:dyDescent="0.45">
      <c r="B23" s="15">
        <v>43497</v>
      </c>
      <c r="C23" s="11" t="s">
        <v>54</v>
      </c>
      <c r="D23" s="13" t="s">
        <v>55</v>
      </c>
      <c r="E23" s="25" t="s">
        <v>165</v>
      </c>
      <c r="F23" s="24">
        <v>7.6388888888887507E-3</v>
      </c>
      <c r="I23" s="42">
        <f t="shared" ca="1" si="0"/>
        <v>43515</v>
      </c>
    </row>
    <row r="24" spans="2:9" x14ac:dyDescent="0.45">
      <c r="B24" s="15">
        <v>43497</v>
      </c>
      <c r="C24" s="11" t="s">
        <v>58</v>
      </c>
      <c r="D24" s="13" t="s">
        <v>59</v>
      </c>
      <c r="E24" s="25" t="s">
        <v>166</v>
      </c>
      <c r="F24" s="24">
        <v>1.0416666666666741E-2</v>
      </c>
      <c r="I24" s="44"/>
    </row>
    <row r="25" spans="2:9" x14ac:dyDescent="0.45">
      <c r="B25" s="15">
        <v>43497</v>
      </c>
      <c r="C25" s="11" t="s">
        <v>60</v>
      </c>
      <c r="D25" s="13" t="s">
        <v>61</v>
      </c>
      <c r="E25" s="25" t="s">
        <v>167</v>
      </c>
      <c r="F25" s="24">
        <v>1.1805555555555625E-2</v>
      </c>
      <c r="I25" s="44"/>
    </row>
    <row r="26" spans="2:9" x14ac:dyDescent="0.45">
      <c r="B26" s="15">
        <v>43497</v>
      </c>
      <c r="C26" s="11" t="s">
        <v>62</v>
      </c>
      <c r="D26" s="13" t="s">
        <v>1</v>
      </c>
      <c r="E26" s="25" t="s">
        <v>168</v>
      </c>
      <c r="F26" s="24">
        <v>8.3333333333333037E-3</v>
      </c>
      <c r="I26" s="44"/>
    </row>
    <row r="27" spans="2:9" x14ac:dyDescent="0.45">
      <c r="B27" s="15">
        <v>43497</v>
      </c>
      <c r="C27" s="11" t="s">
        <v>63</v>
      </c>
      <c r="D27" s="13" t="s">
        <v>7</v>
      </c>
      <c r="E27" s="25" t="s">
        <v>169</v>
      </c>
      <c r="F27" s="24">
        <v>1.041666666666663E-2</v>
      </c>
      <c r="I27" s="44"/>
    </row>
    <row r="28" spans="2:9" x14ac:dyDescent="0.45">
      <c r="B28" s="15">
        <v>43497</v>
      </c>
      <c r="C28" s="11" t="s">
        <v>80</v>
      </c>
      <c r="D28" s="13" t="s">
        <v>81</v>
      </c>
      <c r="E28" s="25" t="s">
        <v>170</v>
      </c>
      <c r="F28" s="24">
        <v>1.3888888888888951E-2</v>
      </c>
      <c r="I28" s="44"/>
    </row>
    <row r="29" spans="2:9" x14ac:dyDescent="0.45">
      <c r="B29" s="15">
        <v>43497</v>
      </c>
      <c r="C29" s="11" t="s">
        <v>64</v>
      </c>
      <c r="D29" s="13" t="s">
        <v>65</v>
      </c>
      <c r="E29" s="25" t="s">
        <v>171</v>
      </c>
      <c r="F29" s="24">
        <v>8.3333333333333037E-3</v>
      </c>
      <c r="I29" s="44"/>
    </row>
    <row r="30" spans="2:9" x14ac:dyDescent="0.45">
      <c r="B30" s="15">
        <v>43497</v>
      </c>
      <c r="C30" s="11" t="s">
        <v>66</v>
      </c>
      <c r="D30" s="13" t="s">
        <v>7</v>
      </c>
      <c r="E30" s="25" t="s">
        <v>172</v>
      </c>
      <c r="F30" s="24">
        <v>1.2499999999999956E-2</v>
      </c>
      <c r="I30" s="44"/>
    </row>
    <row r="31" spans="2:9" x14ac:dyDescent="0.45">
      <c r="B31" s="15">
        <v>43497</v>
      </c>
      <c r="C31" s="11" t="s">
        <v>67</v>
      </c>
      <c r="D31" s="13" t="s">
        <v>68</v>
      </c>
      <c r="E31" s="25" t="s">
        <v>173</v>
      </c>
      <c r="F31" s="24">
        <v>8.3333333333333037E-3</v>
      </c>
      <c r="I31" s="44"/>
    </row>
    <row r="32" spans="2:9" x14ac:dyDescent="0.45">
      <c r="B32" s="15">
        <v>43497</v>
      </c>
      <c r="C32" s="14" t="s">
        <v>69</v>
      </c>
      <c r="D32" s="14" t="s">
        <v>70</v>
      </c>
      <c r="E32" s="25" t="s">
        <v>174</v>
      </c>
      <c r="F32" s="24">
        <v>1.2500000000000067E-2</v>
      </c>
      <c r="I32" s="44"/>
    </row>
    <row r="33" spans="2:9" x14ac:dyDescent="0.45">
      <c r="B33" s="15">
        <v>43497</v>
      </c>
      <c r="C33" s="14" t="s">
        <v>71</v>
      </c>
      <c r="D33" s="14" t="s">
        <v>1</v>
      </c>
      <c r="E33" s="25" t="s">
        <v>175</v>
      </c>
      <c r="F33" s="24">
        <v>1.388888888888884E-2</v>
      </c>
      <c r="I33" s="44"/>
    </row>
    <row r="34" spans="2:9" x14ac:dyDescent="0.45">
      <c r="B34" s="15">
        <v>43497</v>
      </c>
      <c r="C34" s="14" t="s">
        <v>72</v>
      </c>
      <c r="D34" s="14" t="s">
        <v>73</v>
      </c>
      <c r="E34" s="25" t="s">
        <v>176</v>
      </c>
      <c r="F34" s="24">
        <v>9.0277777777778567E-3</v>
      </c>
      <c r="I34" s="44"/>
    </row>
    <row r="35" spans="2:9" x14ac:dyDescent="0.45">
      <c r="B35" s="15">
        <v>43497</v>
      </c>
      <c r="C35" s="14" t="s">
        <v>74</v>
      </c>
      <c r="D35" s="14" t="s">
        <v>75</v>
      </c>
      <c r="E35" s="25" t="s">
        <v>177</v>
      </c>
      <c r="F35" s="24">
        <v>1.041666666666663E-2</v>
      </c>
      <c r="I35" s="44"/>
    </row>
    <row r="36" spans="2:9" x14ac:dyDescent="0.45">
      <c r="B36" s="15">
        <v>43497</v>
      </c>
      <c r="C36" s="14" t="s">
        <v>76</v>
      </c>
      <c r="D36" s="14" t="s">
        <v>77</v>
      </c>
      <c r="E36" s="25" t="s">
        <v>178</v>
      </c>
      <c r="F36" s="24">
        <v>8.3333333333333037E-3</v>
      </c>
    </row>
    <row r="37" spans="2:9" x14ac:dyDescent="0.45">
      <c r="B37" s="15">
        <v>43497</v>
      </c>
      <c r="C37" s="14" t="s">
        <v>78</v>
      </c>
      <c r="D37" s="14" t="s">
        <v>79</v>
      </c>
      <c r="E37" s="25" t="s">
        <v>179</v>
      </c>
      <c r="F37" s="24">
        <v>1.2500000000000067E-2</v>
      </c>
    </row>
    <row r="38" spans="2:9" x14ac:dyDescent="0.45">
      <c r="B38" s="15">
        <v>43498</v>
      </c>
      <c r="C38" s="14" t="s">
        <v>82</v>
      </c>
      <c r="D38" s="14" t="s">
        <v>83</v>
      </c>
      <c r="E38" s="25" t="s">
        <v>180</v>
      </c>
      <c r="F38" s="24"/>
    </row>
    <row r="39" spans="2:9" x14ac:dyDescent="0.45">
      <c r="B39" s="15">
        <v>43498</v>
      </c>
      <c r="C39" s="14" t="s">
        <v>86</v>
      </c>
      <c r="D39" s="14" t="s">
        <v>87</v>
      </c>
      <c r="E39" s="25" t="s">
        <v>181</v>
      </c>
      <c r="F39" s="24">
        <v>2.2916666666666641E-2</v>
      </c>
    </row>
    <row r="40" spans="2:9" x14ac:dyDescent="0.45">
      <c r="B40" s="15">
        <v>43498</v>
      </c>
      <c r="C40" s="14" t="s">
        <v>88</v>
      </c>
      <c r="D40" s="14" t="s">
        <v>89</v>
      </c>
      <c r="E40" s="25" t="s">
        <v>182</v>
      </c>
      <c r="F40" s="24">
        <v>2.0833333333333315E-2</v>
      </c>
    </row>
    <row r="41" spans="2:9" x14ac:dyDescent="0.45">
      <c r="B41" s="15">
        <v>43498</v>
      </c>
      <c r="C41" s="14" t="s">
        <v>90</v>
      </c>
      <c r="D41" s="14" t="s">
        <v>91</v>
      </c>
      <c r="E41" s="25" t="s">
        <v>183</v>
      </c>
      <c r="F41" s="24">
        <v>1.9444444444444486E-2</v>
      </c>
    </row>
    <row r="42" spans="2:9" x14ac:dyDescent="0.45">
      <c r="B42" s="15">
        <v>43498</v>
      </c>
      <c r="C42" s="14" t="s">
        <v>92</v>
      </c>
      <c r="D42" s="14" t="s">
        <v>1</v>
      </c>
      <c r="E42" s="25" t="s">
        <v>184</v>
      </c>
      <c r="F42" s="24">
        <v>2.0833333333333315E-2</v>
      </c>
    </row>
    <row r="43" spans="2:9" x14ac:dyDescent="0.45">
      <c r="B43" s="15">
        <v>43498</v>
      </c>
      <c r="C43" s="14" t="s">
        <v>93</v>
      </c>
      <c r="D43" s="14" t="s">
        <v>38</v>
      </c>
      <c r="E43" s="25" t="s">
        <v>185</v>
      </c>
      <c r="F43" s="24">
        <v>2.430555555555558E-2</v>
      </c>
    </row>
    <row r="44" spans="2:9" x14ac:dyDescent="0.45">
      <c r="B44" s="15">
        <v>43498</v>
      </c>
      <c r="C44" s="14" t="s">
        <v>94</v>
      </c>
      <c r="D44" s="14" t="s">
        <v>95</v>
      </c>
      <c r="E44" s="25" t="s">
        <v>186</v>
      </c>
      <c r="F44" s="24">
        <v>1.8055555555555491E-2</v>
      </c>
    </row>
    <row r="45" spans="2:9" x14ac:dyDescent="0.45">
      <c r="B45" s="15">
        <v>43498</v>
      </c>
      <c r="C45" s="14" t="s">
        <v>96</v>
      </c>
      <c r="D45" s="14" t="s">
        <v>97</v>
      </c>
      <c r="E45" s="25" t="s">
        <v>187</v>
      </c>
      <c r="F45" s="24">
        <v>1.5277777777777779E-2</v>
      </c>
    </row>
    <row r="46" spans="2:9" x14ac:dyDescent="0.45">
      <c r="B46" s="15">
        <v>43498</v>
      </c>
      <c r="C46" s="14" t="s">
        <v>98</v>
      </c>
      <c r="D46" s="14" t="s">
        <v>1</v>
      </c>
      <c r="E46" s="25" t="s">
        <v>188</v>
      </c>
      <c r="F46" s="24">
        <v>2.1527777777777812E-2</v>
      </c>
    </row>
    <row r="47" spans="2:9" x14ac:dyDescent="0.45">
      <c r="B47" s="15">
        <v>43498</v>
      </c>
      <c r="C47" s="14" t="s">
        <v>99</v>
      </c>
      <c r="D47" s="14" t="s">
        <v>100</v>
      </c>
      <c r="E47" s="25" t="s">
        <v>189</v>
      </c>
      <c r="F47" s="24">
        <v>2.7777777777777735E-2</v>
      </c>
    </row>
    <row r="48" spans="2:9" x14ac:dyDescent="0.45">
      <c r="B48" s="15">
        <v>43498</v>
      </c>
      <c r="C48" s="14" t="s">
        <v>101</v>
      </c>
      <c r="D48" s="14" t="s">
        <v>102</v>
      </c>
      <c r="E48" s="25" t="s">
        <v>162</v>
      </c>
      <c r="F48" s="24">
        <v>1.6666666666666718E-2</v>
      </c>
    </row>
    <row r="49" spans="2:6" x14ac:dyDescent="0.45">
      <c r="B49" s="15">
        <v>43498</v>
      </c>
      <c r="C49" s="14" t="s">
        <v>103</v>
      </c>
      <c r="D49" s="14" t="s">
        <v>104</v>
      </c>
      <c r="E49" s="25" t="s">
        <v>190</v>
      </c>
      <c r="F49" s="24">
        <v>2.083333333333337E-2</v>
      </c>
    </row>
    <row r="50" spans="2:6" x14ac:dyDescent="0.45">
      <c r="B50" s="15">
        <v>43498</v>
      </c>
      <c r="C50" s="14" t="s">
        <v>107</v>
      </c>
      <c r="D50" s="14" t="s">
        <v>38</v>
      </c>
      <c r="E50" s="25" t="s">
        <v>169</v>
      </c>
      <c r="F50" s="24">
        <v>4.4444444444444398E-2</v>
      </c>
    </row>
    <row r="51" spans="2:6" x14ac:dyDescent="0.45">
      <c r="B51" s="15">
        <v>43498</v>
      </c>
      <c r="C51" s="14" t="s">
        <v>108</v>
      </c>
      <c r="D51" s="14" t="s">
        <v>109</v>
      </c>
      <c r="E51" s="25" t="s">
        <v>191</v>
      </c>
      <c r="F51" s="24">
        <v>2.0138888888888817E-2</v>
      </c>
    </row>
    <row r="52" spans="2:6" x14ac:dyDescent="0.45">
      <c r="B52" s="15">
        <v>43498</v>
      </c>
      <c r="C52" s="14" t="s">
        <v>110</v>
      </c>
      <c r="D52" s="14" t="s">
        <v>7</v>
      </c>
      <c r="E52" s="25" t="s">
        <v>192</v>
      </c>
      <c r="F52" s="24">
        <v>2.0138888888888928E-2</v>
      </c>
    </row>
    <row r="53" spans="2:6" x14ac:dyDescent="0.45">
      <c r="B53" s="15">
        <v>43498</v>
      </c>
      <c r="C53" s="14" t="s">
        <v>111</v>
      </c>
      <c r="D53" s="14" t="s">
        <v>1</v>
      </c>
      <c r="E53" s="25" t="s">
        <v>193</v>
      </c>
      <c r="F53" s="24">
        <v>2.6388888888888906E-2</v>
      </c>
    </row>
    <row r="54" spans="2:6" x14ac:dyDescent="0.45">
      <c r="B54" s="15">
        <v>43498</v>
      </c>
      <c r="C54" s="14" t="s">
        <v>2</v>
      </c>
      <c r="D54" s="14" t="s">
        <v>1</v>
      </c>
      <c r="E54" s="25" t="s">
        <v>194</v>
      </c>
      <c r="F54" s="24">
        <v>2.3611111111111138E-2</v>
      </c>
    </row>
    <row r="55" spans="2:6" x14ac:dyDescent="0.45">
      <c r="B55" s="15">
        <v>43498</v>
      </c>
      <c r="C55" s="14" t="s">
        <v>118</v>
      </c>
      <c r="D55" s="14" t="s">
        <v>1</v>
      </c>
      <c r="E55" s="25" t="s">
        <v>195</v>
      </c>
      <c r="F55" s="24">
        <v>1.388888888888884E-2</v>
      </c>
    </row>
    <row r="56" spans="2:6" x14ac:dyDescent="0.45">
      <c r="B56" s="15">
        <v>43498</v>
      </c>
      <c r="C56" s="14" t="s">
        <v>121</v>
      </c>
      <c r="D56" s="14" t="s">
        <v>122</v>
      </c>
      <c r="E56" s="25" t="s">
        <v>196</v>
      </c>
      <c r="F56" s="24">
        <v>1.5277777777777724E-2</v>
      </c>
    </row>
    <row r="57" spans="2:6" x14ac:dyDescent="0.45">
      <c r="B57" s="15">
        <v>43498</v>
      </c>
      <c r="C57" s="14" t="s">
        <v>125</v>
      </c>
      <c r="D57" s="14" t="s">
        <v>1</v>
      </c>
      <c r="E57" s="25" t="s">
        <v>197</v>
      </c>
      <c r="F57" s="24">
        <v>1.9444444444444597E-2</v>
      </c>
    </row>
    <row r="58" spans="2:6" x14ac:dyDescent="0.45">
      <c r="B58" s="15">
        <v>43498</v>
      </c>
      <c r="C58" s="14" t="s">
        <v>126</v>
      </c>
      <c r="D58" s="14" t="s">
        <v>38</v>
      </c>
      <c r="E58" s="25" t="s">
        <v>198</v>
      </c>
      <c r="F58" s="24">
        <v>1.8055555555555491E-2</v>
      </c>
    </row>
    <row r="59" spans="2:6" x14ac:dyDescent="0.45">
      <c r="B59" s="15">
        <v>43498</v>
      </c>
      <c r="C59" s="14" t="s">
        <v>127</v>
      </c>
      <c r="D59" s="14" t="s">
        <v>128</v>
      </c>
      <c r="E59" s="25" t="s">
        <v>199</v>
      </c>
      <c r="F59" s="24">
        <v>1.5972222222222276E-2</v>
      </c>
    </row>
    <row r="60" spans="2:6" x14ac:dyDescent="0.45">
      <c r="B60" s="15">
        <v>43498</v>
      </c>
      <c r="C60" s="14" t="s">
        <v>131</v>
      </c>
      <c r="D60" s="14" t="s">
        <v>132</v>
      </c>
      <c r="E60" s="25" t="s">
        <v>200</v>
      </c>
      <c r="F60" s="24">
        <v>2.0833333333333259E-2</v>
      </c>
    </row>
    <row r="61" spans="2:6" x14ac:dyDescent="0.45">
      <c r="B61" s="15"/>
      <c r="C61" s="14"/>
      <c r="D61" s="14"/>
      <c r="E61" s="25"/>
      <c r="F61" s="24"/>
    </row>
    <row r="62" spans="2:6" x14ac:dyDescent="0.45">
      <c r="B62" s="15"/>
      <c r="C62" s="14"/>
      <c r="D62" s="14"/>
      <c r="E62" s="25"/>
      <c r="F62" s="24"/>
    </row>
    <row r="63" spans="2:6" x14ac:dyDescent="0.45">
      <c r="B63" s="15"/>
      <c r="C63" s="14"/>
      <c r="D63" s="14"/>
      <c r="E63" s="26"/>
      <c r="F63" s="26"/>
    </row>
    <row r="64" spans="2:6" x14ac:dyDescent="0.45">
      <c r="B64" s="15"/>
      <c r="C64" s="14"/>
      <c r="D64" s="14"/>
      <c r="E64" s="26"/>
      <c r="F64" s="26"/>
    </row>
    <row r="65" spans="2:6" x14ac:dyDescent="0.45">
      <c r="B65" s="15"/>
      <c r="C65" s="14"/>
      <c r="D65" s="14"/>
      <c r="E65" s="26"/>
      <c r="F65" s="26"/>
    </row>
    <row r="66" spans="2:6" x14ac:dyDescent="0.45">
      <c r="B66" s="15"/>
      <c r="C66" s="14"/>
      <c r="D66" s="14"/>
      <c r="E66" s="26"/>
      <c r="F66" s="26"/>
    </row>
    <row r="67" spans="2:6" x14ac:dyDescent="0.45">
      <c r="B67" s="15"/>
      <c r="C67" s="14"/>
      <c r="D67" s="14"/>
      <c r="E67" s="26"/>
      <c r="F67" s="26"/>
    </row>
    <row r="68" spans="2:6" x14ac:dyDescent="0.45">
      <c r="B68" s="15"/>
      <c r="C68" s="14"/>
      <c r="D68" s="14"/>
      <c r="E68" s="26"/>
      <c r="F68" s="26"/>
    </row>
    <row r="69" spans="2:6" x14ac:dyDescent="0.45">
      <c r="B69" s="15"/>
      <c r="C69" s="14"/>
      <c r="D69" s="14"/>
      <c r="E69" s="26"/>
      <c r="F69" s="26"/>
    </row>
    <row r="70" spans="2:6" x14ac:dyDescent="0.45">
      <c r="B70" s="15"/>
      <c r="C70" s="14"/>
      <c r="D70" s="14"/>
      <c r="E70" s="26"/>
      <c r="F70" s="26"/>
    </row>
    <row r="71" spans="2:6" x14ac:dyDescent="0.45">
      <c r="B71" s="15"/>
      <c r="C71" s="14"/>
      <c r="D71" s="14"/>
      <c r="E71" s="26"/>
      <c r="F71" s="26"/>
    </row>
    <row r="72" spans="2:6" x14ac:dyDescent="0.45">
      <c r="B72" s="15"/>
      <c r="C72" s="14"/>
      <c r="D72" s="14"/>
      <c r="E72" s="26"/>
      <c r="F72" s="26"/>
    </row>
    <row r="73" spans="2:6" x14ac:dyDescent="0.45">
      <c r="B73" s="15"/>
      <c r="C73" s="14"/>
      <c r="D73" s="14"/>
      <c r="E73" s="26"/>
      <c r="F73" s="26"/>
    </row>
    <row r="74" spans="2:6" x14ac:dyDescent="0.45">
      <c r="B74" s="15"/>
      <c r="C74" s="14"/>
      <c r="D74" s="14"/>
      <c r="E74" s="26"/>
      <c r="F74" s="26"/>
    </row>
    <row r="75" spans="2:6" x14ac:dyDescent="0.45">
      <c r="B75" s="15"/>
      <c r="C75" s="14"/>
      <c r="D75" s="14"/>
      <c r="E75" s="26"/>
      <c r="F75" s="26"/>
    </row>
    <row r="76" spans="2:6" x14ac:dyDescent="0.45">
      <c r="B76" s="15"/>
      <c r="C76" s="14"/>
      <c r="D76" s="14"/>
      <c r="E76" s="26"/>
      <c r="F76" s="26"/>
    </row>
    <row r="77" spans="2:6" x14ac:dyDescent="0.45">
      <c r="B77" s="15"/>
      <c r="C77" s="14"/>
      <c r="D77" s="14"/>
      <c r="E77" s="26"/>
      <c r="F77" s="26"/>
    </row>
    <row r="78" spans="2:6" x14ac:dyDescent="0.45">
      <c r="B78" s="15"/>
      <c r="C78" s="14"/>
      <c r="D78" s="14"/>
      <c r="E78" s="26"/>
      <c r="F78" s="26"/>
    </row>
    <row r="79" spans="2:6" x14ac:dyDescent="0.45">
      <c r="B79" s="15"/>
      <c r="C79" s="14"/>
      <c r="D79" s="14"/>
      <c r="E79" s="26"/>
      <c r="F79" s="26"/>
    </row>
    <row r="80" spans="2:6" x14ac:dyDescent="0.45">
      <c r="B80" s="15"/>
      <c r="C80" s="14"/>
      <c r="D80" s="14"/>
      <c r="E80" s="26"/>
      <c r="F80" s="26"/>
    </row>
    <row r="81" spans="2:6" x14ac:dyDescent="0.45">
      <c r="B81" s="15"/>
      <c r="C81" s="14"/>
      <c r="D81" s="14"/>
      <c r="E81" s="26"/>
      <c r="F81" s="26"/>
    </row>
    <row r="82" spans="2:6" x14ac:dyDescent="0.45">
      <c r="B82" s="15"/>
      <c r="C82" s="14"/>
      <c r="D82" s="14"/>
      <c r="E82" s="26"/>
      <c r="F82" s="26"/>
    </row>
    <row r="83" spans="2:6" x14ac:dyDescent="0.45">
      <c r="B83" s="15"/>
      <c r="C83" s="14"/>
      <c r="D83" s="14"/>
      <c r="E83" s="26"/>
      <c r="F83" s="26"/>
    </row>
    <row r="84" spans="2:6" x14ac:dyDescent="0.45">
      <c r="B84" s="15"/>
      <c r="C84" s="14"/>
      <c r="D84" s="14"/>
      <c r="E84" s="26"/>
      <c r="F84" s="26"/>
    </row>
    <row r="85" spans="2:6" x14ac:dyDescent="0.45">
      <c r="B85" s="15"/>
      <c r="C85" s="14"/>
      <c r="D85" s="14"/>
      <c r="E85" s="26"/>
      <c r="F85" s="26"/>
    </row>
    <row r="86" spans="2:6" x14ac:dyDescent="0.45">
      <c r="B86" s="15"/>
      <c r="C86" s="14"/>
      <c r="D86" s="14"/>
      <c r="E86" s="26"/>
      <c r="F86" s="26"/>
    </row>
    <row r="87" spans="2:6" x14ac:dyDescent="0.45">
      <c r="B87" s="15"/>
      <c r="C87" s="14"/>
      <c r="D87" s="14"/>
      <c r="E87" s="26"/>
      <c r="F87" s="26"/>
    </row>
    <row r="88" spans="2:6" x14ac:dyDescent="0.45">
      <c r="B88" s="19"/>
      <c r="C88" s="20"/>
      <c r="D88" s="20"/>
      <c r="E88" s="27"/>
      <c r="F88" s="27"/>
    </row>
    <row r="89" spans="2:6" x14ac:dyDescent="0.45">
      <c r="B89" s="36"/>
      <c r="C89" s="14"/>
      <c r="D89" s="14"/>
      <c r="E89" s="26"/>
      <c r="F89" s="26"/>
    </row>
    <row r="90" spans="2:6" x14ac:dyDescent="0.45">
      <c r="B90" s="36"/>
      <c r="C90" s="14"/>
      <c r="D90" s="14"/>
      <c r="E90" s="26"/>
      <c r="F90" s="26"/>
    </row>
    <row r="91" spans="2:6" x14ac:dyDescent="0.45">
      <c r="B91" s="36"/>
      <c r="C91" s="14"/>
      <c r="D91" s="14"/>
      <c r="E91" s="26"/>
      <c r="F91" s="26"/>
    </row>
    <row r="92" spans="2:6" x14ac:dyDescent="0.45">
      <c r="B92" s="36"/>
      <c r="C92" s="14"/>
      <c r="D92" s="14"/>
      <c r="E92" s="26"/>
      <c r="F92" s="26"/>
    </row>
    <row r="93" spans="2:6" x14ac:dyDescent="0.45">
      <c r="B93" s="36"/>
      <c r="C93" s="14"/>
      <c r="D93" s="14"/>
      <c r="E93" s="26"/>
      <c r="F93" s="26"/>
    </row>
    <row r="94" spans="2:6" x14ac:dyDescent="0.45">
      <c r="B94" s="36"/>
      <c r="C94" s="14"/>
      <c r="D94" s="14"/>
      <c r="E94" s="26"/>
      <c r="F94" s="26"/>
    </row>
    <row r="95" spans="2:6" x14ac:dyDescent="0.45">
      <c r="B95" s="36"/>
      <c r="C95" s="14"/>
      <c r="D95" s="14"/>
      <c r="E95" s="26"/>
      <c r="F95" s="26"/>
    </row>
    <row r="96" spans="2:6" x14ac:dyDescent="0.45">
      <c r="B96" s="36"/>
      <c r="C96" s="14"/>
      <c r="D96" s="14"/>
      <c r="E96" s="26"/>
      <c r="F96" s="26"/>
    </row>
    <row r="97" spans="2:6" x14ac:dyDescent="0.45">
      <c r="B97" s="36"/>
      <c r="C97" s="14"/>
      <c r="D97" s="14"/>
      <c r="E97" s="26"/>
      <c r="F97" s="26"/>
    </row>
    <row r="98" spans="2:6" x14ac:dyDescent="0.45">
      <c r="B98" s="36"/>
      <c r="C98" s="14"/>
      <c r="D98" s="14"/>
      <c r="E98" s="26"/>
      <c r="F98" s="26"/>
    </row>
    <row r="99" spans="2:6" x14ac:dyDescent="0.45">
      <c r="B99" s="36"/>
      <c r="C99" s="14"/>
      <c r="D99" s="14"/>
      <c r="E99" s="26"/>
      <c r="F99" s="26"/>
    </row>
    <row r="100" spans="2:6" x14ac:dyDescent="0.45">
      <c r="B100" s="36"/>
      <c r="C100" s="14"/>
      <c r="D100" s="14"/>
      <c r="E100" s="26"/>
      <c r="F100" s="26"/>
    </row>
    <row r="101" spans="2:6" x14ac:dyDescent="0.45">
      <c r="B101" s="36"/>
      <c r="C101" s="20"/>
      <c r="D101" s="20"/>
      <c r="E101" s="27"/>
      <c r="F101" s="27"/>
    </row>
  </sheetData>
  <mergeCells count="2">
    <mergeCell ref="C3:F3"/>
    <mergeCell ref="B2:D2"/>
  </mergeCells>
  <conditionalFormatting sqref="C5:D15">
    <cfRule type="expression" dxfId="21" priority="10">
      <formula>LEFT(TRIM(#REF!),3)="บิล"</formula>
    </cfRule>
  </conditionalFormatting>
  <conditionalFormatting sqref="C30:C31 C5:C28">
    <cfRule type="containsText" dxfId="20" priority="3" operator="containsText" text="บิลยกเลิก">
      <formula>NOT(ISERROR(SEARCH("บิลยกเลิก",#REF!)))</formula>
    </cfRule>
  </conditionalFormatting>
  <conditionalFormatting sqref="C3:C4 B4">
    <cfRule type="containsText" dxfId="19" priority="72" operator="containsText" text="บิลยกเลิก">
      <formula>NOT(ISERROR(SEARCH("บิลยกเลิก",#REF!)))</formula>
    </cfRule>
  </conditionalFormatting>
  <dataValidations count="3">
    <dataValidation type="list" allowBlank="1" sqref="C5:C15 C17 C19:C31" xr:uid="{00000000-0002-0000-0100-000000000000}">
      <formula1>"บิลยกเลิก"</formula1>
    </dataValidation>
    <dataValidation type="list" allowBlank="1" sqref="C16" xr:uid="{00000000-0002-0000-0100-000001000000}">
      <formula1>"1105L03046"</formula1>
    </dataValidation>
    <dataValidation type="list" allowBlank="1" sqref="C18" xr:uid="{00000000-0002-0000-0100-000002000000}">
      <formula1>"1105L00310"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50"/>
  <sheetViews>
    <sheetView showGridLines="0" workbookViewId="0">
      <selection activeCell="C9" sqref="C9"/>
    </sheetView>
  </sheetViews>
  <sheetFormatPr defaultRowHeight="14.25" x14ac:dyDescent="0.45"/>
  <cols>
    <col min="1" max="1" width="8.59765625" style="33" customWidth="1"/>
    <col min="2" max="3" width="16.265625" customWidth="1"/>
    <col min="4" max="4" width="17.59765625" customWidth="1"/>
    <col min="6" max="6" width="12" customWidth="1"/>
  </cols>
  <sheetData>
    <row r="2" spans="1:6" ht="23.25" customHeight="1" x14ac:dyDescent="0.45">
      <c r="B2" s="53" t="s">
        <v>19</v>
      </c>
      <c r="C2" s="54"/>
      <c r="D2" s="54"/>
      <c r="E2" s="54"/>
      <c r="F2" s="54"/>
    </row>
    <row r="3" spans="1:6" ht="3.75" customHeight="1" x14ac:dyDescent="0.45"/>
    <row r="4" spans="1:6" ht="16.5" customHeight="1" x14ac:dyDescent="0.5">
      <c r="B4" s="28" t="s">
        <v>13</v>
      </c>
      <c r="C4" s="46">
        <v>43497</v>
      </c>
      <c r="D4" s="40">
        <f>WEEKDAY($C$4,1)</f>
        <v>6</v>
      </c>
    </row>
    <row r="5" spans="1:6" ht="4.5" customHeight="1" x14ac:dyDescent="0.45"/>
    <row r="6" spans="1:6" ht="18.75" customHeight="1" x14ac:dyDescent="0.45">
      <c r="B6" s="29" t="s">
        <v>14</v>
      </c>
      <c r="C6" s="37">
        <f>IFERROR(ROWS(CHOOSE($D$4-1,TbMonday[],TbTuesday[],TbWednesday[],TbThursday[],TbFriday[],TbSaturday[])),"-No Data-")</f>
        <v>32</v>
      </c>
      <c r="D6" s="45" t="s">
        <v>21</v>
      </c>
    </row>
    <row r="7" spans="1:6" ht="18.75" customHeight="1" x14ac:dyDescent="0.5">
      <c r="B7" s="29" t="s">
        <v>15</v>
      </c>
      <c r="C7" s="38">
        <f>COUNTIFS(Daily_Store[Date],SelectDate,Daily_Store[รหัสร้าน],"&lt;&gt;"&amp;"บิลยกเลิก")</f>
        <v>33</v>
      </c>
      <c r="D7" s="45" t="s">
        <v>22</v>
      </c>
    </row>
    <row r="8" spans="1:6" ht="3.75" customHeight="1" x14ac:dyDescent="0.45"/>
    <row r="9" spans="1:6" ht="17.25" customHeight="1" x14ac:dyDescent="0.45">
      <c r="B9" s="39" t="s">
        <v>16</v>
      </c>
      <c r="C9" s="30" t="s">
        <v>201</v>
      </c>
    </row>
    <row r="10" spans="1:6" ht="6" customHeight="1" x14ac:dyDescent="0.45"/>
    <row r="11" spans="1:6" x14ac:dyDescent="0.45">
      <c r="A11" s="34" t="s">
        <v>17</v>
      </c>
      <c r="B11" s="32" t="s">
        <v>3</v>
      </c>
      <c r="C11" s="51" t="s">
        <v>4</v>
      </c>
      <c r="D11" s="51"/>
      <c r="E11" s="51"/>
      <c r="F11" s="51"/>
    </row>
    <row r="12" spans="1:6" x14ac:dyDescent="0.45">
      <c r="A12" s="34">
        <f ca="1">IFERROR(IF(Filter="ร้านที่เข้า",_xlfn.AGGREGATE(15,6,(ROW(Daily_Store[Date])-4)/((Daily_Store[Date]=SelectDate)*(Daily_Store[รหัสร้าน]&lt;&gt;"บิลยกเลิก")),ROWS($12:12)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12)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12)))),"")</f>
        <v>10</v>
      </c>
      <c r="B12" s="1" t="str">
        <f ca="1">IF($A12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12,0),INDEX(Daily_Store[รหัสร้าน],$A12,0)))</f>
        <v>2061ZB0008</v>
      </c>
      <c r="C12" s="52" t="str">
        <f ca="1">IF($A12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12,0),INDEX(Daily_Store[[ชื่อร้าน ]],$A12,0)))</f>
        <v>ร้าน ไชโยมินิมาร์ท</v>
      </c>
      <c r="D12" s="52"/>
      <c r="E12" s="52"/>
      <c r="F12" s="52"/>
    </row>
    <row r="13" spans="1:6" x14ac:dyDescent="0.45">
      <c r="A13" s="34">
        <f ca="1">IFERROR(IF(Filter="ร้านที่เข้า",_xlfn.AGGREGATE(15,6,(ROW(Daily_Store[Date])-4)/((Daily_Store[Date]=SelectDate)*(Daily_Store[รหัสร้าน]&lt;&gt;"บิลยกเลิก")),ROWS($12:13)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13)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13)))),"")</f>
        <v>11</v>
      </c>
      <c r="B13" s="1" t="str">
        <f ca="1">IF($A13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13,0),INDEX(Daily_Store[รหัสร้าน],$A13,0)))</f>
        <v>2061ZB0007</v>
      </c>
      <c r="C13" s="50" t="str">
        <f ca="1">IF($A13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13,0),INDEX(Daily_Store[[ชื่อร้าน ]],$A13,0)))</f>
        <v>ร้าน หนูดีรับทรัพย์</v>
      </c>
      <c r="D13" s="50"/>
      <c r="E13" s="50"/>
      <c r="F13" s="50"/>
    </row>
    <row r="14" spans="1:6" x14ac:dyDescent="0.45">
      <c r="A14" s="34">
        <f ca="1">IFERROR(IF(Filter="ร้านที่เข้า",_xlfn.AGGREGATE(15,6,(ROW(Daily_Store[Date])-4)/((Daily_Store[Date]=SelectDate)*(Daily_Store[รหัสร้าน]&lt;&gt;"บิลยกเลิก")),ROWS($12:14)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14)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14)))),"")</f>
        <v>14</v>
      </c>
      <c r="B14" s="1" t="str">
        <f ca="1">IF($A14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14,0),INDEX(Daily_Store[รหัสร้าน],$A14,0)))</f>
        <v>2061ZB0011</v>
      </c>
      <c r="C14" s="50" t="str">
        <f ca="1">IF($A14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14,0),INDEX(Daily_Store[[ชื่อร้าน ]],$A14,0)))</f>
        <v>ร้าน ธรรมคุณ</v>
      </c>
      <c r="D14" s="50"/>
      <c r="E14" s="50"/>
      <c r="F14" s="50"/>
    </row>
    <row r="15" spans="1:6" x14ac:dyDescent="0.45">
      <c r="A15" s="34" t="str">
        <f ca="1">IFERROR(IF(Filter="ร้านที่เข้า",_xlfn.AGGREGATE(15,6,(ROW(Daily_Store[Date])-4)/((Daily_Store[Date]=SelectDate)*(Daily_Store[รหัสร้าน]&lt;&gt;"บิลยกเลิก")),ROWS($12:15)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15)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15)))),"")</f>
        <v/>
      </c>
      <c r="B15" s="1" t="str">
        <f ca="1">IF($A15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15,0),INDEX(Daily_Store[รหัสร้าน],$A15,0)))</f>
        <v/>
      </c>
      <c r="C15" s="50" t="str">
        <f ca="1">IF($A15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15,0),INDEX(Daily_Store[[ชื่อร้าน ]],$A15,0)))</f>
        <v/>
      </c>
      <c r="D15" s="50"/>
      <c r="E15" s="50"/>
      <c r="F15" s="50"/>
    </row>
    <row r="16" spans="1:6" x14ac:dyDescent="0.45">
      <c r="A16" s="34" t="str">
        <f ca="1">IFERROR(IF(Filter="ร้านที่เข้า",_xlfn.AGGREGATE(15,6,(ROW(Daily_Store[Date])-4)/((Daily_Store[Date]=SelectDate)*(Daily_Store[รหัสร้าน]&lt;&gt;"บิลยกเลิก")),ROWS($12:16)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16)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16)))),"")</f>
        <v/>
      </c>
      <c r="B16" s="1" t="str">
        <f ca="1">IF($A16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16,0),INDEX(Daily_Store[รหัสร้าน],$A16,0)))</f>
        <v/>
      </c>
      <c r="C16" s="50" t="str">
        <f ca="1">IF($A16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16,0),INDEX(Daily_Store[[ชื่อร้าน ]],$A16,0)))</f>
        <v/>
      </c>
      <c r="D16" s="50"/>
      <c r="E16" s="50"/>
      <c r="F16" s="50"/>
    </row>
    <row r="17" spans="1:6" x14ac:dyDescent="0.45">
      <c r="A17" s="34" t="str">
        <f ca="1">IFERROR(IF(Filter="ร้านที่เข้า",_xlfn.AGGREGATE(15,6,(ROW(Daily_Store[Date])-4)/((Daily_Store[Date]=SelectDate)*(Daily_Store[รหัสร้าน]&lt;&gt;"บิลยกเลิก")),ROWS($12:17)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17)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17)))),"")</f>
        <v/>
      </c>
      <c r="B17" s="1" t="str">
        <f ca="1">IF($A17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17,0),INDEX(Daily_Store[รหัสร้าน],$A17,0)))</f>
        <v/>
      </c>
      <c r="C17" s="50" t="str">
        <f ca="1">IF($A17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17,0),INDEX(Daily_Store[[ชื่อร้าน ]],$A17,0)))</f>
        <v/>
      </c>
      <c r="D17" s="50"/>
      <c r="E17" s="50"/>
      <c r="F17" s="50"/>
    </row>
    <row r="18" spans="1:6" x14ac:dyDescent="0.45">
      <c r="A18" s="34" t="str">
        <f ca="1">IFERROR(IF(Filter="ร้านที่เข้า",_xlfn.AGGREGATE(15,6,(ROW(Daily_Store[Date])-4)/((Daily_Store[Date]=SelectDate)*(Daily_Store[รหัสร้าน]&lt;&gt;"บิลยกเลิก")),ROWS($12:18)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18)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18)))),"")</f>
        <v/>
      </c>
      <c r="B18" s="1" t="str">
        <f ca="1">IF($A18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18,0),INDEX(Daily_Store[รหัสร้าน],$A18,0)))</f>
        <v/>
      </c>
      <c r="C18" s="50" t="str">
        <f ca="1">IF($A18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18,0),INDEX(Daily_Store[[ชื่อร้าน ]],$A18,0)))</f>
        <v/>
      </c>
      <c r="D18" s="50"/>
      <c r="E18" s="50"/>
      <c r="F18" s="50"/>
    </row>
    <row r="19" spans="1:6" x14ac:dyDescent="0.45">
      <c r="A19" s="34" t="str">
        <f ca="1">IFERROR(IF(Filter="ร้านที่เข้า",_xlfn.AGGREGATE(15,6,(ROW(Daily_Store[Date])-4)/((Daily_Store[Date]=SelectDate)*(Daily_Store[รหัสร้าน]&lt;&gt;"บิลยกเลิก")),ROWS($12:19)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19)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19)))),"")</f>
        <v/>
      </c>
      <c r="B19" s="1" t="str">
        <f ca="1">IF($A19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19,0),INDEX(Daily_Store[รหัสร้าน],$A19,0)))</f>
        <v/>
      </c>
      <c r="C19" s="50" t="str">
        <f ca="1">IF($A19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19,0),INDEX(Daily_Store[[ชื่อร้าน ]],$A19,0)))</f>
        <v/>
      </c>
      <c r="D19" s="50"/>
      <c r="E19" s="50"/>
      <c r="F19" s="50"/>
    </row>
    <row r="20" spans="1:6" x14ac:dyDescent="0.45">
      <c r="A20" s="34" t="str">
        <f ca="1">IFERROR(IF(Filter="ร้านที่เข้า",_xlfn.AGGREGATE(15,6,(ROW(Daily_Store[Date])-4)/((Daily_Store[Date]=SelectDate)*(Daily_Store[รหัสร้าน]&lt;&gt;"บิลยกเลิก")),ROWS($12:20)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20)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20)))),"")</f>
        <v/>
      </c>
      <c r="B20" s="1" t="str">
        <f ca="1">IF($A20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20,0),INDEX(Daily_Store[รหัสร้าน],$A20,0)))</f>
        <v/>
      </c>
      <c r="C20" s="50" t="str">
        <f ca="1">IF($A20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20,0),INDEX(Daily_Store[[ชื่อร้าน ]],$A20,0)))</f>
        <v/>
      </c>
      <c r="D20" s="50"/>
      <c r="E20" s="50"/>
      <c r="F20" s="50"/>
    </row>
    <row r="21" spans="1:6" x14ac:dyDescent="0.45">
      <c r="A21" s="34" t="str">
        <f ca="1">IFERROR(IF(Filter="ร้านที่เข้า",_xlfn.AGGREGATE(15,6,(ROW(Daily_Store[Date])-4)/((Daily_Store[Date]=SelectDate)*(Daily_Store[รหัสร้าน]&lt;&gt;"บิลยกเลิก")),ROWS($12:21)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21)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21)))),"")</f>
        <v/>
      </c>
      <c r="B21" s="1" t="str">
        <f ca="1">IF($A21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21,0),INDEX(Daily_Store[รหัสร้าน],$A21,0)))</f>
        <v/>
      </c>
      <c r="C21" s="50" t="str">
        <f ca="1">IF($A21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21,0),INDEX(Daily_Store[[ชื่อร้าน ]],$A21,0)))</f>
        <v/>
      </c>
      <c r="D21" s="50"/>
      <c r="E21" s="50"/>
      <c r="F21" s="50"/>
    </row>
    <row r="22" spans="1:6" x14ac:dyDescent="0.45">
      <c r="A22" s="34" t="str">
        <f ca="1">IFERROR(IF(Filter="ร้านที่เข้า",_xlfn.AGGREGATE(15,6,(ROW(Daily_Store[Date])-4)/((Daily_Store[Date]=SelectDate)*(Daily_Store[รหัสร้าน]&lt;&gt;"บิลยกเลิก")),ROWS($12:22)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22)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22)))),"")</f>
        <v/>
      </c>
      <c r="B22" s="1" t="str">
        <f ca="1">IF($A22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22,0),INDEX(Daily_Store[รหัสร้าน],$A22,0)))</f>
        <v/>
      </c>
      <c r="C22" s="50" t="str">
        <f ca="1">IF($A22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22,0),INDEX(Daily_Store[[ชื่อร้าน ]],$A22,0)))</f>
        <v/>
      </c>
      <c r="D22" s="50"/>
      <c r="E22" s="50"/>
      <c r="F22" s="50"/>
    </row>
    <row r="23" spans="1:6" x14ac:dyDescent="0.45">
      <c r="A23" s="34" t="str">
        <f ca="1">IFERROR(IF(Filter="ร้านที่เข้า",_xlfn.AGGREGATE(15,6,(ROW(Daily_Store[Date])-4)/((Daily_Store[Date]=SelectDate)*(Daily_Store[รหัสร้าน]&lt;&gt;"บิลยกเลิก")),ROWS($12:23)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23)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23)))),"")</f>
        <v/>
      </c>
      <c r="B23" s="1" t="str">
        <f ca="1">IF($A23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23,0),INDEX(Daily_Store[รหัสร้าน],$A23,0)))</f>
        <v/>
      </c>
      <c r="C23" s="50" t="str">
        <f ca="1">IF($A23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23,0),INDEX(Daily_Store[[ชื่อร้าน ]],$A23,0)))</f>
        <v/>
      </c>
      <c r="D23" s="50"/>
      <c r="E23" s="50"/>
      <c r="F23" s="50"/>
    </row>
    <row r="24" spans="1:6" x14ac:dyDescent="0.45">
      <c r="A24" s="34" t="str">
        <f ca="1">IFERROR(IF(Filter="ร้านที่เข้า",_xlfn.AGGREGATE(15,6,(ROW(Daily_Store[Date])-4)/((Daily_Store[Date]=SelectDate)*(Daily_Store[รหัสร้าน]&lt;&gt;"บิลยกเลิก")),ROWS($12:24)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24)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24)))),"")</f>
        <v/>
      </c>
      <c r="B24" s="1" t="str">
        <f ca="1">IF($A24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24,0),INDEX(Daily_Store[รหัสร้าน],$A24,0)))</f>
        <v/>
      </c>
      <c r="C24" s="50" t="str">
        <f ca="1">IF($A24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24,0),INDEX(Daily_Store[[ชื่อร้าน ]],$A24,0)))</f>
        <v/>
      </c>
      <c r="D24" s="50"/>
      <c r="E24" s="50"/>
      <c r="F24" s="50"/>
    </row>
    <row r="25" spans="1:6" x14ac:dyDescent="0.45">
      <c r="A25" s="34" t="str">
        <f ca="1">IFERROR(IF(Filter="ร้านที่เข้า",_xlfn.AGGREGATE(15,6,(ROW(Daily_Store[Date])-4)/((Daily_Store[Date]=SelectDate)*(Daily_Store[รหัสร้าน]&lt;&gt;"บิลยกเลิก")),ROWS($12:25)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25)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25)))),"")</f>
        <v/>
      </c>
      <c r="B25" s="1" t="str">
        <f ca="1">IF($A25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25,0),INDEX(Daily_Store[รหัสร้าน],$A25,0)))</f>
        <v/>
      </c>
      <c r="C25" s="50" t="str">
        <f ca="1">IF($A25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25,0),INDEX(Daily_Store[[ชื่อร้าน ]],$A25,0)))</f>
        <v/>
      </c>
      <c r="D25" s="50"/>
      <c r="E25" s="50"/>
      <c r="F25" s="50"/>
    </row>
    <row r="26" spans="1:6" x14ac:dyDescent="0.45">
      <c r="A26" s="34" t="str">
        <f ca="1">IFERROR(IF(Filter="ร้านที่เข้า",_xlfn.AGGREGATE(15,6,(ROW(Daily_Store[Date])-4)/((Daily_Store[Date]=SelectDate)*(Daily_Store[รหัสร้าน]&lt;&gt;"บิลยกเลิก")),ROWS($12:26)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26)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26)))),"")</f>
        <v/>
      </c>
      <c r="B26" s="1" t="str">
        <f ca="1">IF($A26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26,0),INDEX(Daily_Store[รหัสร้าน],$A26,0)))</f>
        <v/>
      </c>
      <c r="C26" s="50" t="str">
        <f ca="1">IF($A26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26,0),INDEX(Daily_Store[[ชื่อร้าน ]],$A26,0)))</f>
        <v/>
      </c>
      <c r="D26" s="50"/>
      <c r="E26" s="50"/>
      <c r="F26" s="50"/>
    </row>
    <row r="27" spans="1:6" x14ac:dyDescent="0.45">
      <c r="A27" s="34" t="str">
        <f ca="1">IFERROR(IF(Filter="ร้านที่เข้า",_xlfn.AGGREGATE(15,6,(ROW(Daily_Store[Date])-4)/((Daily_Store[Date]=SelectDate)*(Daily_Store[รหัสร้าน]&lt;&gt;"บิลยกเลิก")),ROWS($12:27)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27)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27)))),"")</f>
        <v/>
      </c>
      <c r="B27" s="1" t="str">
        <f ca="1">IF($A27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27,0),INDEX(Daily_Store[รหัสร้าน],$A27,0)))</f>
        <v/>
      </c>
      <c r="C27" s="50" t="str">
        <f ca="1">IF($A27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27,0),INDEX(Daily_Store[[ชื่อร้าน ]],$A27,0)))</f>
        <v/>
      </c>
      <c r="D27" s="50"/>
      <c r="E27" s="50"/>
      <c r="F27" s="50"/>
    </row>
    <row r="28" spans="1:6" x14ac:dyDescent="0.45">
      <c r="A28" s="34" t="str">
        <f ca="1">IFERROR(IF(Filter="ร้านที่เข้า",_xlfn.AGGREGATE(15,6,(ROW(Daily_Store[Date])-4)/((Daily_Store[Date]=SelectDate)*(Daily_Store[รหัสร้าน]&lt;&gt;"บิลยกเลิก")),ROWS($12:28)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28)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28)))),"")</f>
        <v/>
      </c>
      <c r="B28" s="1" t="str">
        <f ca="1">IF($A28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28,0),INDEX(Daily_Store[รหัสร้าน],$A28,0)))</f>
        <v/>
      </c>
      <c r="C28" s="50" t="str">
        <f ca="1">IF($A28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28,0),INDEX(Daily_Store[[ชื่อร้าน ]],$A28,0)))</f>
        <v/>
      </c>
      <c r="D28" s="50"/>
      <c r="E28" s="50"/>
      <c r="F28" s="50"/>
    </row>
    <row r="29" spans="1:6" x14ac:dyDescent="0.45">
      <c r="A29" s="34" t="str">
        <f ca="1">IFERROR(IF(Filter="ร้านที่เข้า",_xlfn.AGGREGATE(15,6,(ROW(Daily_Store[Date])-4)/((Daily_Store[Date]=SelectDate)*(Daily_Store[รหัสร้าน]&lt;&gt;"บิลยกเลิก")),ROWS($12:29)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29)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29)))),"")</f>
        <v/>
      </c>
      <c r="B29" s="1" t="str">
        <f ca="1">IF($A29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29,0),INDEX(Daily_Store[รหัสร้าน],$A29,0)))</f>
        <v/>
      </c>
      <c r="C29" s="50" t="str">
        <f ca="1">IF($A29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29,0),INDEX(Daily_Store[[ชื่อร้าน ]],$A29,0)))</f>
        <v/>
      </c>
      <c r="D29" s="50"/>
      <c r="E29" s="50"/>
      <c r="F29" s="50"/>
    </row>
    <row r="30" spans="1:6" x14ac:dyDescent="0.45">
      <c r="A30" s="34" t="str">
        <f ca="1">IFERROR(IF(Filter="ร้านที่เข้า",_xlfn.AGGREGATE(15,6,(ROW(Daily_Store[Date])-4)/((Daily_Store[Date]=SelectDate)*(Daily_Store[รหัสร้าน]&lt;&gt;"บิลยกเลิก")),ROWS($12:30)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30)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30)))),"")</f>
        <v/>
      </c>
      <c r="B30" s="1" t="str">
        <f ca="1">IF($A30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30,0),INDEX(Daily_Store[รหัสร้าน],$A30,0)))</f>
        <v/>
      </c>
      <c r="C30" s="50" t="str">
        <f ca="1">IF($A30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30,0),INDEX(Daily_Store[[ชื่อร้าน ]],$A30,0)))</f>
        <v/>
      </c>
      <c r="D30" s="50"/>
      <c r="E30" s="50"/>
      <c r="F30" s="50"/>
    </row>
    <row r="31" spans="1:6" x14ac:dyDescent="0.45">
      <c r="A31" s="34" t="str">
        <f ca="1">IFERROR(IF(Filter="ร้านที่เข้า",_xlfn.AGGREGATE(15,6,(ROW(Daily_Store[Date])-4)/((Daily_Store[Date]=SelectDate)*(Daily_Store[รหัสร้าน]&lt;&gt;"บิลยกเลิก")),ROWS($12:31)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31)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31)))),"")</f>
        <v/>
      </c>
      <c r="B31" s="1" t="str">
        <f ca="1">IF($A31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31,0),INDEX(Daily_Store[รหัสร้าน],$A31,0)))</f>
        <v/>
      </c>
      <c r="C31" s="50" t="str">
        <f ca="1">IF($A31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31,0),INDEX(Daily_Store[[ชื่อร้าน ]],$A31,0)))</f>
        <v/>
      </c>
      <c r="D31" s="50"/>
      <c r="E31" s="50"/>
      <c r="F31" s="50"/>
    </row>
    <row r="32" spans="1:6" x14ac:dyDescent="0.45">
      <c r="A32" s="34" t="str">
        <f ca="1">IFERROR(IF(Filter="ร้านที่เข้า",_xlfn.AGGREGATE(15,6,(ROW(Daily_Store[Date])-4)/((Daily_Store[Date]=SelectDate)*(Daily_Store[รหัสร้าน]&lt;&gt;"บิลยกเลิก")),ROWS($12:32)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32)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32)))),"")</f>
        <v/>
      </c>
      <c r="B32" s="1" t="str">
        <f ca="1">IF($A32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32,0),INDEX(Daily_Store[รหัสร้าน],$A32,0)))</f>
        <v/>
      </c>
      <c r="C32" s="50" t="str">
        <f ca="1">IF($A32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32,0),INDEX(Daily_Store[[ชื่อร้าน ]],$A32,0)))</f>
        <v/>
      </c>
      <c r="D32" s="50"/>
      <c r="E32" s="50"/>
      <c r="F32" s="50"/>
    </row>
    <row r="33" spans="1:6" x14ac:dyDescent="0.45">
      <c r="A33" s="34" t="str">
        <f ca="1">IFERROR(IF(Filter="ร้านที่เข้า",_xlfn.AGGREGATE(15,6,(ROW(Daily_Store[Date])-4)/((Daily_Store[Date]=SelectDate)*(Daily_Store[รหัสร้าน]&lt;&gt;"บิลยกเลิก")),ROWS($12:33)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33)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33)))),"")</f>
        <v/>
      </c>
      <c r="B33" s="1" t="str">
        <f ca="1">IF($A33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33,0),INDEX(Daily_Store[รหัสร้าน],$A33,0)))</f>
        <v/>
      </c>
      <c r="C33" s="50" t="str">
        <f ca="1">IF($A33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33,0),INDEX(Daily_Store[[ชื่อร้าน ]],$A33,0)))</f>
        <v/>
      </c>
      <c r="D33" s="50"/>
      <c r="E33" s="50"/>
      <c r="F33" s="50"/>
    </row>
    <row r="34" spans="1:6" x14ac:dyDescent="0.45">
      <c r="A34" s="34" t="str">
        <f ca="1">IFERROR(IF(Filter="ร้านที่เข้า",_xlfn.AGGREGATE(15,6,(ROW(Daily_Store[Date])-4)/((Daily_Store[Date]=SelectDate)*(Daily_Store[รหัสร้าน]&lt;&gt;"บิลยกเลิก")),ROWS($12:34)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34)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34)))),"")</f>
        <v/>
      </c>
      <c r="B34" s="1" t="str">
        <f ca="1">IF($A34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34,0),INDEX(Daily_Store[รหัสร้าน],$A34,0)))</f>
        <v/>
      </c>
      <c r="C34" s="50" t="str">
        <f ca="1">IF($A34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34,0),INDEX(Daily_Store[[ชื่อร้าน ]],$A34,0)))</f>
        <v/>
      </c>
      <c r="D34" s="50"/>
      <c r="E34" s="50"/>
      <c r="F34" s="50"/>
    </row>
    <row r="35" spans="1:6" x14ac:dyDescent="0.45">
      <c r="A35" s="34" t="str">
        <f ca="1">IFERROR(IF(Filter="ร้านที่เข้า",_xlfn.AGGREGATE(15,6,(ROW(Daily_Store[Date])-4)/((Daily_Store[Date]=SelectDate)*(Daily_Store[รหัสร้าน]&lt;&gt;"บิลยกเลิก")),ROWS($12:35)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35)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35)))),"")</f>
        <v/>
      </c>
      <c r="B35" s="1" t="str">
        <f ca="1">IF($A35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35,0),INDEX(Daily_Store[รหัสร้าน],$A35,0)))</f>
        <v/>
      </c>
      <c r="C35" s="50" t="str">
        <f ca="1">IF($A35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35,0),INDEX(Daily_Store[[ชื่อร้าน ]],$A35,0)))</f>
        <v/>
      </c>
      <c r="D35" s="50"/>
      <c r="E35" s="50"/>
      <c r="F35" s="50"/>
    </row>
    <row r="36" spans="1:6" x14ac:dyDescent="0.45">
      <c r="A36" s="34" t="str">
        <f ca="1">IFERROR(IF(Filter="ร้านที่เข้า",_xlfn.AGGREGATE(15,6,(ROW(Daily_Store[Date])-4)/((Daily_Store[Date]=SelectDate)*(Daily_Store[รหัสร้าน]&lt;&gt;"บิลยกเลิก")),ROWS($12:36)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36)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36)))),"")</f>
        <v/>
      </c>
      <c r="B36" s="1" t="str">
        <f ca="1">IF($A36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36,0),INDEX(Daily_Store[รหัสร้าน],$A36,0)))</f>
        <v/>
      </c>
      <c r="C36" s="50" t="str">
        <f ca="1">IF($A36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36,0),INDEX(Daily_Store[[ชื่อร้าน ]],$A36,0)))</f>
        <v/>
      </c>
      <c r="D36" s="50"/>
      <c r="E36" s="50"/>
      <c r="F36" s="50"/>
    </row>
    <row r="37" spans="1:6" x14ac:dyDescent="0.45">
      <c r="A37" s="34" t="str">
        <f ca="1">IFERROR(IF(Filter="ร้านที่เข้า",_xlfn.AGGREGATE(15,6,(ROW(Daily_Store[Date])-4)/((Daily_Store[Date]=SelectDate)*(Daily_Store[รหัสร้าน]&lt;&gt;"บิลยกเลิก")),ROWS($12:37)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37)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37)))),"")</f>
        <v/>
      </c>
      <c r="B37" s="1" t="str">
        <f ca="1">IF($A37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37,0),INDEX(Daily_Store[รหัสร้าน],$A37,0)))</f>
        <v/>
      </c>
      <c r="C37" s="50" t="str">
        <f ca="1">IF($A37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37,0),INDEX(Daily_Store[[ชื่อร้าน ]],$A37,0)))</f>
        <v/>
      </c>
      <c r="D37" s="50"/>
      <c r="E37" s="50"/>
      <c r="F37" s="50"/>
    </row>
    <row r="38" spans="1:6" x14ac:dyDescent="0.45">
      <c r="A38" s="34" t="str">
        <f ca="1">IFERROR(IF(Filter="ร้านที่เข้า",_xlfn.AGGREGATE(15,6,(ROW(Daily_Store[Date])-4)/((Daily_Store[Date]=SelectDate)*(Daily_Store[รหัสร้าน]&lt;&gt;"บิลยกเลิก")),ROWS($12:38)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38)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38)))),"")</f>
        <v/>
      </c>
      <c r="B38" s="1" t="str">
        <f ca="1">IF($A38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38,0),INDEX(Daily_Store[รหัสร้าน],$A38,0)))</f>
        <v/>
      </c>
      <c r="C38" s="50" t="str">
        <f ca="1">IF($A38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38,0),INDEX(Daily_Store[[ชื่อร้าน ]],$A38,0)))</f>
        <v/>
      </c>
      <c r="D38" s="50"/>
      <c r="E38" s="50"/>
      <c r="F38" s="50"/>
    </row>
    <row r="39" spans="1:6" x14ac:dyDescent="0.45">
      <c r="A39" s="34" t="str">
        <f ca="1">IFERROR(IF(Filter="ร้านที่เข้า",_xlfn.AGGREGATE(15,6,(ROW(Daily_Store[Date])-4)/((Daily_Store[Date]=SelectDate)*(Daily_Store[รหัสร้าน]&lt;&gt;"บิลยกเลิก")),ROWS($12:39)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39)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39)))),"")</f>
        <v/>
      </c>
      <c r="B39" s="1" t="str">
        <f ca="1">IF($A39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39,0),INDEX(Daily_Store[รหัสร้าน],$A39,0)))</f>
        <v/>
      </c>
      <c r="C39" s="50" t="str">
        <f ca="1">IF($A39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39,0),INDEX(Daily_Store[[ชื่อร้าน ]],$A39,0)))</f>
        <v/>
      </c>
      <c r="D39" s="50"/>
      <c r="E39" s="50"/>
      <c r="F39" s="50"/>
    </row>
    <row r="40" spans="1:6" x14ac:dyDescent="0.45">
      <c r="A40" s="34" t="str">
        <f ca="1">IFERROR(IF(Filter="ร้านที่เข้า",_xlfn.AGGREGATE(15,6,(ROW(Daily_Store[Date])-4)/((Daily_Store[Date]=SelectDate)*(Daily_Store[รหัสร้าน]&lt;&gt;"บิลยกเลิก")),ROWS($12:40)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40)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40)))),"")</f>
        <v/>
      </c>
      <c r="B40" s="1" t="str">
        <f ca="1">IF($A40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40,0),INDEX(Daily_Store[รหัสร้าน],$A40,0)))</f>
        <v/>
      </c>
      <c r="C40" s="50" t="str">
        <f ca="1">IF($A40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40,0),INDEX(Daily_Store[[ชื่อร้าน ]],$A40,0)))</f>
        <v/>
      </c>
      <c r="D40" s="50"/>
      <c r="E40" s="50"/>
      <c r="F40" s="50"/>
    </row>
    <row r="41" spans="1:6" x14ac:dyDescent="0.45">
      <c r="A41" s="34" t="str">
        <f ca="1">IFERROR(IF(Filter="ร้านที่เข้า",_xlfn.AGGREGATE(15,6,(ROW(Daily_Store[Date])-4)/((Daily_Store[Date]=SelectDate)*(Daily_Store[รหัสร้าน]&lt;&gt;"บิลยกเลิก")),ROWS($12:41)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41)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41)))),"")</f>
        <v/>
      </c>
      <c r="B41" s="1" t="str">
        <f ca="1">IF($A41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41,0),INDEX(Daily_Store[รหัสร้าน],$A41,0)))</f>
        <v/>
      </c>
      <c r="C41" s="50" t="str">
        <f ca="1">IF($A41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41,0),INDEX(Daily_Store[[ชื่อร้าน ]],$A41,0)))</f>
        <v/>
      </c>
      <c r="D41" s="50"/>
      <c r="E41" s="50"/>
      <c r="F41" s="50"/>
    </row>
    <row r="42" spans="1:6" x14ac:dyDescent="0.45">
      <c r="A42" s="34" t="str">
        <f ca="1">IFERROR(IF(Filter="ร้านที่เข้า",_xlfn.AGGREGATE(15,6,(ROW(Daily_Store[Date])-4)/((Daily_Store[Date]=SelectDate)*(Daily_Store[รหัสร้าน]&lt;&gt;"บิลยกเลิก")),ROWS($12:42)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42)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42)))),"")</f>
        <v/>
      </c>
      <c r="B42" s="1" t="str">
        <f ca="1">IF($A42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42,0),INDEX(Daily_Store[รหัสร้าน],$A42,0)))</f>
        <v/>
      </c>
      <c r="C42" s="50" t="str">
        <f ca="1">IF($A42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42,0),INDEX(Daily_Store[[ชื่อร้าน ]],$A42,0)))</f>
        <v/>
      </c>
      <c r="D42" s="50"/>
      <c r="E42" s="50"/>
      <c r="F42" s="50"/>
    </row>
    <row r="43" spans="1:6" x14ac:dyDescent="0.45">
      <c r="A43" s="34" t="str">
        <f ca="1">IFERROR(IF(Filter="ร้านที่เข้า",_xlfn.AGGREGATE(15,6,(ROW(Daily_Store[Date])-4)/((Daily_Store[Date]=SelectDate)*(Daily_Store[รหัสร้าน]&lt;&gt;"บิลยกเลิก")),ROWS($12:43)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43)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43)))),"")</f>
        <v/>
      </c>
      <c r="B43" s="1" t="str">
        <f ca="1">IF($A43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43,0),INDEX(Daily_Store[รหัสร้าน],$A43,0)))</f>
        <v/>
      </c>
      <c r="C43" s="50" t="str">
        <f ca="1">IF($A43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43,0),INDEX(Daily_Store[[ชื่อร้าน ]],$A43,0)))</f>
        <v/>
      </c>
      <c r="D43" s="50"/>
      <c r="E43" s="50"/>
      <c r="F43" s="50"/>
    </row>
    <row r="44" spans="1:6" x14ac:dyDescent="0.45">
      <c r="A44" s="34" t="str">
        <f ca="1">IFERROR(IF(Filter="ร้านที่เข้า",_xlfn.AGGREGATE(15,6,(ROW(Daily_Store[Date])-4)/((Daily_Store[Date]=SelectDate)*(Daily_Store[รหัสร้าน]&lt;&gt;"บิลยกเลิก")),ROWS($12:44)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44)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44)))),"")</f>
        <v/>
      </c>
      <c r="B44" s="1" t="str">
        <f ca="1">IF($A44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44,0),INDEX(Daily_Store[รหัสร้าน],$A44,0)))</f>
        <v/>
      </c>
      <c r="C44" s="50" t="str">
        <f ca="1">IF($A44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44,0),INDEX(Daily_Store[[ชื่อร้าน ]],$A44,0)))</f>
        <v/>
      </c>
      <c r="D44" s="50"/>
      <c r="E44" s="50"/>
      <c r="F44" s="50"/>
    </row>
    <row r="45" spans="1:6" x14ac:dyDescent="0.45">
      <c r="A45" s="34" t="str">
        <f ca="1">IFERROR(IF(Filter="ร้านที่เข้า",_xlfn.AGGREGATE(15,6,(ROW(Daily_Store[Date])-4)/((Daily_Store[Date]=SelectDate)*(Daily_Store[รหัสร้าน]&lt;&gt;"บิลยกเลิก")),ROWS($12:45)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45)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45)))),"")</f>
        <v/>
      </c>
      <c r="B45" s="1" t="str">
        <f ca="1">IF($A45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45,0),INDEX(Daily_Store[รหัสร้าน],$A45,0)))</f>
        <v/>
      </c>
      <c r="C45" s="50" t="str">
        <f ca="1">IF($A45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45,0),INDEX(Daily_Store[[ชื่อร้าน ]],$A45,0)))</f>
        <v/>
      </c>
      <c r="D45" s="50"/>
      <c r="E45" s="50"/>
      <c r="F45" s="50"/>
    </row>
    <row r="46" spans="1:6" x14ac:dyDescent="0.45">
      <c r="A46" s="34" t="str">
        <f ca="1">IFERROR(IF(Filter="ร้านที่เข้า",_xlfn.AGGREGATE(15,6,(ROW(Daily_Store[Date])-4)/((Daily_Store[Date]=SelectDate)*(Daily_Store[รหัสร้าน]&lt;&gt;"บิลยกเลิก")),ROWS($12:46)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46)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46)))),"")</f>
        <v/>
      </c>
      <c r="B46" s="1" t="str">
        <f ca="1">IF($A46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46,0),INDEX(Daily_Store[รหัสร้าน],$A46,0)))</f>
        <v/>
      </c>
      <c r="C46" s="50" t="str">
        <f ca="1">IF($A46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46,0),INDEX(Daily_Store[[ชื่อร้าน ]],$A46,0)))</f>
        <v/>
      </c>
      <c r="D46" s="50"/>
      <c r="E46" s="50"/>
      <c r="F46" s="50"/>
    </row>
    <row r="47" spans="1:6" x14ac:dyDescent="0.45">
      <c r="A47" s="34" t="str">
        <f ca="1">IFERROR(IF(Filter="ร้านที่เข้า",_xlfn.AGGREGATE(15,6,(ROW(Daily_Store[Date])-4)/((Daily_Store[Date]=SelectDate)*(Daily_Store[รหัสร้าน]&lt;&gt;"บิลยกเลิก")),ROWS($12:47)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47)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47)))),"")</f>
        <v/>
      </c>
      <c r="B47" s="1" t="str">
        <f ca="1">IF($A47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47,0),INDEX(Daily_Store[รหัสร้าน],$A47,0)))</f>
        <v/>
      </c>
      <c r="C47" s="50" t="str">
        <f ca="1">IF($A47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47,0),INDEX(Daily_Store[[ชื่อร้าน ]],$A47,0)))</f>
        <v/>
      </c>
      <c r="D47" s="50"/>
      <c r="E47" s="50"/>
      <c r="F47" s="50"/>
    </row>
    <row r="48" spans="1:6" x14ac:dyDescent="0.45">
      <c r="A48" s="34" t="str">
        <f ca="1">IFERROR(IF(Filter="ร้านที่เข้า",_xlfn.AGGREGATE(15,6,(ROW(Daily_Store[Date])-4)/((Daily_Store[Date]=SelectDate)*(Daily_Store[รหัสร้าน]&lt;&gt;"บิลยกเลิก")),ROWS($12:48)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48)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48)))),"")</f>
        <v/>
      </c>
      <c r="B48" s="1" t="str">
        <f ca="1">IF($A48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48,0),INDEX(Daily_Store[รหัสร้าน],$A48,0)))</f>
        <v/>
      </c>
      <c r="C48" s="50" t="str">
        <f ca="1">IF($A48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48,0),INDEX(Daily_Store[[ชื่อร้าน ]],$A48,0)))</f>
        <v/>
      </c>
      <c r="D48" s="50"/>
      <c r="E48" s="50"/>
      <c r="F48" s="50"/>
    </row>
    <row r="49" spans="1:6" x14ac:dyDescent="0.45">
      <c r="A49" s="34" t="str">
        <f ca="1">IFERROR(IF(Filter="ร้านที่เข้า",_xlfn.AGGREGATE(15,6,(ROW(Daily_Store[Date])-4)/((Daily_Store[Date]=SelectDate)*(Daily_Store[รหัสร้าน]&lt;&gt;"บิลยกเลิก")),ROWS($12:49)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49)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49)))),"")</f>
        <v/>
      </c>
      <c r="B49" s="1" t="str">
        <f ca="1">IF($A49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49,0),INDEX(Daily_Store[รหัสร้าน],$A49,0)))</f>
        <v/>
      </c>
      <c r="C49" s="50" t="str">
        <f ca="1">IF($A49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49,0),INDEX(Daily_Store[[ชื่อร้าน ]],$A49,0)))</f>
        <v/>
      </c>
      <c r="D49" s="50"/>
      <c r="E49" s="50"/>
      <c r="F49" s="50"/>
    </row>
    <row r="50" spans="1:6" x14ac:dyDescent="0.45">
      <c r="A50" s="34" t="str">
        <f ca="1">IFERROR(IF(Filter="ร้านที่เข้า",_xlfn.AGGREGATE(15,6,(ROW(Daily_Store[Date])-4)/((Daily_Store[Date]=SelectDate)*(Daily_Store[รหัสร้าน]&lt;&gt;"บิลยกเลิก")),ROWS($12:50)),IF(Filter="ร้านที่ไม่เข้า",_xlfn.AGGREGATE(15,6,(ROW(CHOOSE($D$4-1,TbMonday[รหัสร้าน],TbTuesday[รหัสร้าน],TbWednesday[รหัสร้าน],TbThursday[รหัสร้าน],TbFriday[รหัสร้าน],TbSaturday[รหัสร้าน]))-7)/ISERROR(MATCH(CHOOSE($D$4-1,TbMonday[รหัสร้าน],TbTuesday[รหัสร้าน],TbWednesday[รหัสร้าน],TbThursday[รหัสร้าน],TbFriday[รหัสร้าน],TbSaturday[รหัสร้าน])&amp;$C$4,Daily_Store[รหัสร้าน]&amp;Daily_Store[Date],0)),ROWS($12:50)),_xlfn.AGGREGATE(15,6,(ROW(DailyData)-4)/((DailyData&lt;&gt;"บิลยกเลิก")*(ISERROR(MATCH(DailyData&amp;Daily_Store[Date],CHOOSE($D$4-1,TbMonday[รหัสร้าน],TbTuesday[รหัสร้าน],TbWednesday[รหัสร้าน],TbThursday[รหัสร้าน],TbFriday[รหัสร้าน],TbSaturday[รหัสร้าน])&amp;$C$4,0)))),ROWS($12:50)))),"")</f>
        <v/>
      </c>
      <c r="B50" s="1" t="str">
        <f ca="1">IF($A50="","",IF(Filter="ร้านที่ไม่เข้า",INDEX(CHOOSE($D$4-1,TbMonday[รหัสร้าน],TbTuesday[รหัสร้าน],TbWednesday[รหัสร้าน],TbThursday[รหัสร้าน],TbFriday[รหัสร้าน],TbSaturday[รหัสร้าน]),$A50,0),INDEX(Daily_Store[รหัสร้าน],$A50,0)))</f>
        <v/>
      </c>
      <c r="C50" s="50" t="str">
        <f ca="1">IF($A50="","",IF(Filter="ร้านที่ไม่เข้า",INDEX(CHOOSE($D$4-1,TbMonday[ชื่อร้าน],TbTuesday[ชื่อร้าน],TbWednesday[ชื่อร้าน],TbThursday[ชื่อร้าน],TbFriday[ชื่อร้าน],TbSaturday[ชื่อร้าน]),$A50,0),INDEX(Daily_Store[[ชื่อร้าน ]],$A50,0)))</f>
        <v/>
      </c>
      <c r="D50" s="50"/>
      <c r="E50" s="50"/>
      <c r="F50" s="50"/>
    </row>
  </sheetData>
  <mergeCells count="41">
    <mergeCell ref="B2:F2"/>
    <mergeCell ref="C46:F46"/>
    <mergeCell ref="C47:F47"/>
    <mergeCell ref="C48:F48"/>
    <mergeCell ref="C49:F49"/>
    <mergeCell ref="C19:F19"/>
    <mergeCell ref="C20:F20"/>
    <mergeCell ref="C21:F21"/>
    <mergeCell ref="C26:F26"/>
    <mergeCell ref="C27:F27"/>
    <mergeCell ref="C32:F32"/>
    <mergeCell ref="C33:F33"/>
    <mergeCell ref="C22:F22"/>
    <mergeCell ref="C23:F23"/>
    <mergeCell ref="C24:F24"/>
    <mergeCell ref="C25:F25"/>
    <mergeCell ref="C50:F50"/>
    <mergeCell ref="C28:F28"/>
    <mergeCell ref="C29:F29"/>
    <mergeCell ref="C30:F30"/>
    <mergeCell ref="C45:F45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31:F31"/>
    <mergeCell ref="C11:F11"/>
    <mergeCell ref="C12:F12"/>
    <mergeCell ref="C13:F13"/>
    <mergeCell ref="C14:F14"/>
    <mergeCell ref="C15:F15"/>
    <mergeCell ref="C16:F16"/>
    <mergeCell ref="C17:F17"/>
    <mergeCell ref="C18:F18"/>
  </mergeCells>
  <conditionalFormatting sqref="B12:F50">
    <cfRule type="expression" dxfId="9" priority="10">
      <formula>$A12&lt;&gt;""</formula>
    </cfRule>
  </conditionalFormatting>
  <conditionalFormatting sqref="C6">
    <cfRule type="containsText" dxfId="8" priority="8" operator="containsText" text="No Data">
      <formula>NOT(ISERROR(SEARCH("No Data",C6)))</formula>
    </cfRule>
  </conditionalFormatting>
  <conditionalFormatting sqref="D4">
    <cfRule type="cellIs" dxfId="7" priority="1" operator="equal">
      <formula>1</formula>
    </cfRule>
    <cfRule type="cellIs" dxfId="6" priority="2" stopIfTrue="1" operator="equal">
      <formula>2</formula>
    </cfRule>
    <cfRule type="cellIs" dxfId="5" priority="3" stopIfTrue="1" operator="equal">
      <formula>3</formula>
    </cfRule>
    <cfRule type="cellIs" dxfId="4" priority="4" stopIfTrue="1" operator="equal">
      <formula>4</formula>
    </cfRule>
    <cfRule type="cellIs" dxfId="3" priority="5" stopIfTrue="1" operator="equal">
      <formula>5</formula>
    </cfRule>
    <cfRule type="cellIs" dxfId="2" priority="6" stopIfTrue="1" operator="equal">
      <formula>6</formula>
    </cfRule>
    <cfRule type="cellIs" dxfId="1" priority="7" stopIfTrue="1" operator="equal">
      <formula>7</formula>
    </cfRule>
  </conditionalFormatting>
  <conditionalFormatting sqref="B11">
    <cfRule type="containsText" dxfId="0" priority="11" operator="containsText" text="บิลยกเลิก">
      <formula>NOT(ISERROR(SEARCH("บิลยกเลิก",#REF!)))</formula>
    </cfRule>
  </conditionalFormatting>
  <dataValidations count="2">
    <dataValidation type="list" allowBlank="1" showInputMessage="1" showErrorMessage="1" sqref="C9" xr:uid="{00000000-0002-0000-0200-000000000000}">
      <formula1>"ร้านที่เข้า,ร้านที่ไม่เข้า,ร้านนอกแผนวิ่ง"</formula1>
    </dataValidation>
    <dataValidation type="list" allowBlank="1" showInputMessage="1" showErrorMessage="1" sqref="C4" xr:uid="{00000000-0002-0000-0200-000001000000}">
      <formula1>DateList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Store Planner</vt:lpstr>
      <vt:lpstr>DailyData</vt:lpstr>
      <vt:lpstr>Report</vt:lpstr>
      <vt:lpstr>Filter</vt:lpstr>
      <vt:lpstr>SelectDate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Aj</cp:lastModifiedBy>
  <dcterms:created xsi:type="dcterms:W3CDTF">2019-02-21T04:39:39Z</dcterms:created>
  <dcterms:modified xsi:type="dcterms:W3CDTF">2019-03-13T09:00:05Z</dcterms:modified>
</cp:coreProperties>
</file>